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7011"/>
  <workbookPr checkCompatibility="1"/>
  <mc:AlternateContent xmlns:mc="http://schemas.openxmlformats.org/markup-compatibility/2006">
    <mc:Choice Requires="x15">
      <x15ac:absPath xmlns:x15ac="http://schemas.microsoft.com/office/spreadsheetml/2010/11/ac" url="/Users/gkrussell/Projects/src/CompInteractive/Documentation/cabinet/components/"/>
    </mc:Choice>
  </mc:AlternateContent>
  <bookViews>
    <workbookView xWindow="360" yWindow="1520" windowWidth="50840" windowHeight="26080" tabRatio="500"/>
  </bookViews>
  <sheets>
    <sheet name="Main EGM" sheetId="1" r:id="rId1"/>
    <sheet name="Back Betting" sheetId="3" r:id="rId2"/>
    <sheet name="Consolidated By Vendor" sheetId="4" r:id="rId3"/>
  </sheet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K33" i="1" l="1"/>
  <c r="K32" i="3"/>
  <c r="Q41" i="4"/>
  <c r="L41" i="4"/>
  <c r="K41" i="4"/>
  <c r="Q40" i="4"/>
  <c r="Q39" i="4"/>
  <c r="Q38" i="4"/>
  <c r="K48" i="3"/>
  <c r="K47" i="3"/>
  <c r="K46" i="3"/>
  <c r="K49" i="1"/>
  <c r="K48" i="1"/>
  <c r="K47" i="1"/>
  <c r="L40" i="4"/>
  <c r="K40" i="4"/>
  <c r="L39" i="4"/>
  <c r="K39" i="4"/>
  <c r="L38" i="4"/>
  <c r="L4" i="4"/>
  <c r="L5" i="4"/>
  <c r="L6" i="4"/>
  <c r="L8" i="4"/>
  <c r="L9" i="4"/>
  <c r="L11" i="4"/>
  <c r="L13" i="4"/>
  <c r="L14" i="4"/>
  <c r="L15" i="4"/>
  <c r="L16" i="4"/>
  <c r="L17" i="4"/>
  <c r="L18" i="4"/>
  <c r="L19" i="4"/>
  <c r="L20" i="4"/>
  <c r="L21" i="4"/>
  <c r="L22" i="4"/>
  <c r="L23" i="4"/>
  <c r="L25" i="4"/>
  <c r="L26" i="4"/>
  <c r="L27" i="4"/>
  <c r="L28" i="4"/>
  <c r="L29" i="4"/>
  <c r="L30" i="4"/>
  <c r="L32" i="4"/>
  <c r="L34" i="4"/>
  <c r="L35" i="4"/>
  <c r="L36" i="4"/>
  <c r="L43" i="4"/>
  <c r="L45" i="4"/>
  <c r="L46" i="4"/>
  <c r="L47" i="4"/>
  <c r="L48" i="4"/>
  <c r="L49" i="4"/>
  <c r="L50" i="4"/>
  <c r="L51" i="4"/>
  <c r="L52" i="4"/>
  <c r="L53" i="4"/>
  <c r="L54" i="4"/>
  <c r="L56" i="4"/>
  <c r="L57" i="4"/>
  <c r="L58" i="4"/>
  <c r="L59" i="4"/>
  <c r="L60" i="4"/>
  <c r="L61" i="4"/>
  <c r="L63" i="4"/>
  <c r="L64" i="4"/>
  <c r="L65" i="4"/>
  <c r="L66" i="4"/>
  <c r="L67" i="4"/>
  <c r="L69" i="4"/>
  <c r="L71" i="4"/>
  <c r="L72" i="4"/>
  <c r="L73" i="4"/>
  <c r="L79" i="4"/>
  <c r="Q4" i="4"/>
  <c r="Q5" i="4"/>
  <c r="Q6" i="4"/>
  <c r="Q34" i="4"/>
  <c r="Q36" i="4"/>
  <c r="Q45" i="4"/>
  <c r="Q46" i="4"/>
  <c r="Q47" i="4"/>
  <c r="Q48" i="4"/>
  <c r="Q49" i="4"/>
  <c r="Q50" i="4"/>
  <c r="Q51" i="4"/>
  <c r="Q52" i="4"/>
  <c r="Q53" i="4"/>
  <c r="Q54" i="4"/>
  <c r="Q63" i="4"/>
  <c r="Q64" i="4"/>
  <c r="Q65" i="4"/>
  <c r="Q66" i="4"/>
  <c r="Q67" i="4"/>
  <c r="Q71" i="4"/>
  <c r="Q72" i="4"/>
  <c r="Q73" i="4"/>
  <c r="Q74" i="4"/>
  <c r="Q75" i="4"/>
  <c r="Q76" i="4"/>
  <c r="Q79" i="4"/>
  <c r="L80" i="4"/>
  <c r="K50" i="3"/>
  <c r="K76" i="1"/>
  <c r="K75" i="1"/>
  <c r="K74" i="1"/>
  <c r="K73" i="1"/>
  <c r="K72" i="1"/>
  <c r="K71" i="1"/>
  <c r="K63" i="3"/>
  <c r="K62" i="3"/>
  <c r="K61" i="3"/>
  <c r="K60" i="3"/>
  <c r="K59" i="3"/>
  <c r="K58" i="3"/>
  <c r="L76" i="4"/>
  <c r="K76" i="4"/>
  <c r="L75" i="4"/>
  <c r="L74" i="4"/>
  <c r="K75" i="4"/>
  <c r="K74" i="4"/>
  <c r="K73" i="4"/>
  <c r="K72" i="4"/>
  <c r="K71" i="4"/>
  <c r="K69" i="4"/>
  <c r="K67" i="4"/>
  <c r="K66" i="4"/>
  <c r="K65" i="4"/>
  <c r="K64" i="4"/>
  <c r="K63" i="4"/>
  <c r="K61" i="4"/>
  <c r="K60" i="4"/>
  <c r="K59" i="4"/>
  <c r="K58" i="4"/>
  <c r="K57" i="4"/>
  <c r="K56" i="4"/>
  <c r="K54" i="4"/>
  <c r="K53" i="4"/>
  <c r="K52" i="4"/>
  <c r="K51" i="4"/>
  <c r="K50" i="4"/>
  <c r="K49" i="4"/>
  <c r="K48" i="4"/>
  <c r="K46" i="4"/>
  <c r="K45" i="4"/>
  <c r="K43" i="4"/>
  <c r="K38" i="4"/>
  <c r="K36" i="4"/>
  <c r="K35" i="4"/>
  <c r="K34" i="4"/>
  <c r="K32" i="4"/>
  <c r="K30" i="4"/>
  <c r="K29" i="4"/>
  <c r="K28" i="4"/>
  <c r="K27" i="4"/>
  <c r="K26" i="4"/>
  <c r="K25" i="4"/>
  <c r="K23" i="4"/>
  <c r="K22" i="4"/>
  <c r="K21" i="4"/>
  <c r="K20" i="4"/>
  <c r="K19" i="4"/>
  <c r="K18" i="4"/>
  <c r="K17" i="4"/>
  <c r="K16" i="4"/>
  <c r="K15" i="4"/>
  <c r="K14" i="4"/>
  <c r="K13" i="4"/>
  <c r="K11" i="4"/>
  <c r="K9" i="4"/>
  <c r="K8" i="4"/>
  <c r="K6" i="4"/>
  <c r="K5" i="4"/>
  <c r="K47" i="4"/>
  <c r="K4" i="4"/>
  <c r="K31" i="1"/>
  <c r="K30" i="3"/>
  <c r="K5" i="3"/>
  <c r="K6" i="3"/>
  <c r="K7" i="3"/>
  <c r="K8" i="3"/>
  <c r="K10" i="3"/>
  <c r="K11" i="3"/>
  <c r="K12" i="3"/>
  <c r="K13" i="3"/>
  <c r="K14" i="3"/>
  <c r="K15" i="3"/>
  <c r="K16" i="3"/>
  <c r="K17" i="3"/>
  <c r="K18" i="3"/>
  <c r="K19" i="3"/>
  <c r="K20" i="3"/>
  <c r="K21" i="3"/>
  <c r="K22" i="3"/>
  <c r="K23" i="3"/>
  <c r="K24" i="3"/>
  <c r="K25" i="3"/>
  <c r="K26" i="3"/>
  <c r="K27" i="3"/>
  <c r="K31" i="3"/>
  <c r="K34" i="3"/>
  <c r="K35" i="3"/>
  <c r="K36" i="3"/>
  <c r="K37" i="3"/>
  <c r="K38" i="3"/>
  <c r="K39" i="3"/>
  <c r="K40" i="3"/>
  <c r="K41" i="3"/>
  <c r="K42" i="3"/>
  <c r="K43" i="3"/>
  <c r="K44" i="3"/>
  <c r="K52" i="3"/>
  <c r="K54" i="3"/>
  <c r="K55" i="3"/>
  <c r="K57" i="3"/>
  <c r="K64" i="3"/>
  <c r="K65" i="3"/>
  <c r="K67" i="3"/>
  <c r="K26" i="1"/>
  <c r="K27" i="1"/>
  <c r="K28" i="1"/>
  <c r="K4" i="1"/>
  <c r="K3" i="1"/>
  <c r="K6" i="1"/>
  <c r="K7" i="1"/>
  <c r="K8" i="1"/>
  <c r="K9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32" i="1"/>
  <c r="K35" i="1"/>
  <c r="K36" i="1"/>
  <c r="K37" i="1"/>
  <c r="K38" i="1"/>
  <c r="K39" i="1"/>
  <c r="K40" i="1"/>
  <c r="K41" i="1"/>
  <c r="K42" i="1"/>
  <c r="K43" i="1"/>
  <c r="K44" i="1"/>
  <c r="K45" i="1"/>
  <c r="K51" i="1"/>
  <c r="K52" i="1"/>
  <c r="K53" i="1"/>
  <c r="K55" i="1"/>
  <c r="K56" i="1"/>
  <c r="K58" i="1"/>
  <c r="K59" i="1"/>
  <c r="K60" i="1"/>
  <c r="K61" i="1"/>
  <c r="K62" i="1"/>
  <c r="K64" i="1"/>
  <c r="K66" i="1"/>
  <c r="K67" i="1"/>
  <c r="K69" i="1"/>
  <c r="K70" i="1"/>
  <c r="K81" i="1"/>
  <c r="K82" i="1"/>
  <c r="K84" i="1"/>
</calcChain>
</file>

<file path=xl/sharedStrings.xml><?xml version="1.0" encoding="utf-8"?>
<sst xmlns="http://schemas.openxmlformats.org/spreadsheetml/2006/main" count="1328" uniqueCount="326">
  <si>
    <t>Vendor</t>
  </si>
  <si>
    <t>Address</t>
  </si>
  <si>
    <t>URL</t>
  </si>
  <si>
    <t>Cost Per</t>
  </si>
  <si>
    <t>Item</t>
  </si>
  <si>
    <t>Qty Per</t>
  </si>
  <si>
    <t>Security Locks</t>
  </si>
  <si>
    <t>Attendant Locks</t>
  </si>
  <si>
    <t>Power Supply</t>
  </si>
  <si>
    <t>I/O Controller</t>
  </si>
  <si>
    <t>Memory</t>
  </si>
  <si>
    <t>Motherboard</t>
  </si>
  <si>
    <t>CPU</t>
  </si>
  <si>
    <t>Fan/Heatsink</t>
  </si>
  <si>
    <t>SSD</t>
  </si>
  <si>
    <t>Main Board Enclosure</t>
  </si>
  <si>
    <t>Candle</t>
  </si>
  <si>
    <t>Steering Wheel</t>
  </si>
  <si>
    <t>Pedals</t>
  </si>
  <si>
    <t>Subwoofer</t>
  </si>
  <si>
    <t>Video Card</t>
  </si>
  <si>
    <t>Power Distribution</t>
  </si>
  <si>
    <t>Power</t>
  </si>
  <si>
    <t>USB Hub</t>
  </si>
  <si>
    <t>SAS Module</t>
  </si>
  <si>
    <t>Model</t>
  </si>
  <si>
    <t>Supplier</t>
  </si>
  <si>
    <t>Supplier Part Number</t>
  </si>
  <si>
    <t>Description</t>
  </si>
  <si>
    <t>Patriot Gaming</t>
  </si>
  <si>
    <t>JCM</t>
  </si>
  <si>
    <t>CGM</t>
  </si>
  <si>
    <t>Card Reader</t>
  </si>
  <si>
    <t>Card Reader Harness</t>
  </si>
  <si>
    <t>Cherry Interlock Switches</t>
  </si>
  <si>
    <t>080-E69-30A</t>
  </si>
  <si>
    <t>E69-30A</t>
  </si>
  <si>
    <t>CHERRY INTERLOCK SWITCH</t>
  </si>
  <si>
    <t>Total</t>
  </si>
  <si>
    <t>Standard Illuminated Rocker Switches</t>
  </si>
  <si>
    <t>Mouser</t>
  </si>
  <si>
    <t>E-Switch</t>
  </si>
  <si>
    <t>612-RBW2ABLKBLKFF0</t>
  </si>
  <si>
    <t>RBW2ABLKBLKFF0</t>
  </si>
  <si>
    <t>Power Rocker Switch</t>
  </si>
  <si>
    <t>Effinet</t>
  </si>
  <si>
    <t>EFL-0843S</t>
  </si>
  <si>
    <t>EFL-3203H</t>
  </si>
  <si>
    <t>http://www.effinetinc.com/sub/sub02_01.php?sNum=0&amp;pmode=view&amp;idx=99&amp;cat_no=14</t>
  </si>
  <si>
    <t>http://www.effinetinc.com/sub/sub02_01.php?sNum=0&amp;pmode=view&amp;idx=82&amp;cat_no=10</t>
  </si>
  <si>
    <t>Switch Lock/Spring Return</t>
  </si>
  <si>
    <t>SlotMachineParts.com</t>
  </si>
  <si>
    <t>http://www.slotsmachineparts.com/product_info.php?cPath=30&amp;products_id=69</t>
  </si>
  <si>
    <t>High Security 5/8" Round door lock + cams</t>
  </si>
  <si>
    <t>Driving Controls</t>
  </si>
  <si>
    <t>Sound System</t>
  </si>
  <si>
    <t>Displays</t>
  </si>
  <si>
    <t>Locks and Switches</t>
  </si>
  <si>
    <t>Cash Handling/Banking</t>
  </si>
  <si>
    <t>Cooling</t>
  </si>
  <si>
    <t>Optics/Lighting</t>
  </si>
  <si>
    <t>Speakers - 2"</t>
  </si>
  <si>
    <t>Amplifier</t>
  </si>
  <si>
    <t>Advantech</t>
  </si>
  <si>
    <t xml:space="preserve">DPXW25000B1E-ES </t>
  </si>
  <si>
    <t xml:space="preserve">E250 </t>
  </si>
  <si>
    <t>E250 Motherboard</t>
  </si>
  <si>
    <t>http://www.advantech.com/products/economy_(e_series)/dpx-e250/mod_4daa5fc5-98a2-4ae8-9bd9-0c234cceb0bd</t>
  </si>
  <si>
    <t>http://www.amazon.com/gp/product/B00IDG3IDO?psc=1&amp;redirect=true&amp;ref_=oh_aui_detailpage_o00_s00</t>
  </si>
  <si>
    <t>EVGA GeForce GTX 750Ti SC 2GB GDDR5 Graphics Card</t>
  </si>
  <si>
    <t>Amazon</t>
  </si>
  <si>
    <t xml:space="preserve">GeForce GTX 750Ti SC </t>
  </si>
  <si>
    <t>EVGA</t>
  </si>
  <si>
    <t>Arrow</t>
  </si>
  <si>
    <t>https://www.arrow.com/en/products/cm8064601561214sr1qn/intel</t>
  </si>
  <si>
    <t>CM8064601561214S R1QN</t>
  </si>
  <si>
    <t>Intel</t>
  </si>
  <si>
    <t xml:space="preserve">Intel® CoreTM i5-4590S Processor </t>
  </si>
  <si>
    <t>Innodisk</t>
  </si>
  <si>
    <t xml:space="preserve">SODIMM PC3 2x2GB RAM 1600MHz </t>
  </si>
  <si>
    <t xml:space="preserve">M3S0-2GSJCLPC-B093 </t>
  </si>
  <si>
    <t>NVRAM</t>
  </si>
  <si>
    <t>INNODISK</t>
  </si>
  <si>
    <t>http://www.memorydepot.com/ssd/listcat.html?catid=MSATA-3IE</t>
  </si>
  <si>
    <t>08GB mSATA 3IE iSLC 2 channel(s) 230MB/s</t>
  </si>
  <si>
    <t>DHMSR-08GD063C2DC</t>
  </si>
  <si>
    <t>DESSV-08GD07RC1SC</t>
  </si>
  <si>
    <t>MemoryDepot</t>
  </si>
  <si>
    <t>http://www.memorydepot.com/ssd/listcat.html?catid=SATADOM-SV-3ME&amp;prodid=DESSV-08GD07RC1SC</t>
  </si>
  <si>
    <t>08GB SATADOM-SV 3ME</t>
  </si>
  <si>
    <t>http://www.wdlsystems.com/Industrial-DRAM/InnoDisk-DDR3L-SO-DIMM-1600MHz-2GB-0C-to-85C.html</t>
  </si>
  <si>
    <t>WDL Systems</t>
  </si>
  <si>
    <t>Blue Alpha</t>
  </si>
  <si>
    <t>blue-alpha.com</t>
  </si>
  <si>
    <t>Meanwell</t>
  </si>
  <si>
    <t>Mouser.com</t>
  </si>
  <si>
    <t>MEI</t>
  </si>
  <si>
    <t>MEI SC Advance</t>
  </si>
  <si>
    <t>http://www.meigroup.com/emea/retail/retail_products_1/note_acceptors/mei-sc-advance/datasheet.pdf</t>
  </si>
  <si>
    <t>MEIGroup</t>
  </si>
  <si>
    <t>SC</t>
  </si>
  <si>
    <t>SCM</t>
  </si>
  <si>
    <t>MEI SC Advance - RS232</t>
  </si>
  <si>
    <t>MEI - 600 Notes</t>
  </si>
  <si>
    <t>MEI - 900 Notes</t>
  </si>
  <si>
    <t>Ithica - Ticket Printer</t>
  </si>
  <si>
    <t>JCM - Cash Box 500 note</t>
  </si>
  <si>
    <t>JCM - Cash Box 900 note</t>
  </si>
  <si>
    <t>JCM - Ticket Printer Bezel</t>
  </si>
  <si>
    <t>http://www.transact-tech.com/gaming-lottery/epic-950</t>
  </si>
  <si>
    <t>Transact</t>
  </si>
  <si>
    <t>Epic 950 Ticket Printer</t>
  </si>
  <si>
    <t>http://am-en.jcmglobal.com/product/іvizion/</t>
  </si>
  <si>
    <t>JCM - iVIZION Bill Validator</t>
  </si>
  <si>
    <t>JCM - iVIZIO Bill Validator Harness</t>
  </si>
  <si>
    <t>JCM - iVIZION Bill Validator Bezel</t>
  </si>
  <si>
    <t>JCM - UBA Bill Validator</t>
  </si>
  <si>
    <t>JCM - UBA Bill Validator Bezel</t>
  </si>
  <si>
    <t>JCM - UBA Bill Validator Harness</t>
  </si>
  <si>
    <t>http://am-en.jcmglobal.com/product/uba/</t>
  </si>
  <si>
    <t>JCM - GEN2 Ticket Printer</t>
  </si>
  <si>
    <t>http://am-en.jcmglobal.com/product/gen2u/</t>
  </si>
  <si>
    <t>Main LCD with Touch Screen</t>
  </si>
  <si>
    <t>Main Screen - 32" LCD</t>
  </si>
  <si>
    <t>Notes</t>
  </si>
  <si>
    <t>Number dependant on number of doors/access panels + those needed for logic area and cash handling</t>
  </si>
  <si>
    <t>Misco</t>
  </si>
  <si>
    <t>Edge Lighting</t>
  </si>
  <si>
    <t>LCD</t>
  </si>
  <si>
    <t>SMIB</t>
  </si>
  <si>
    <t>Camera Video</t>
  </si>
  <si>
    <t>Cooling Fan Filter</t>
  </si>
  <si>
    <t>http://www.mouser.com/ProductDetail/Mean-Well/SP-320-12/?qs=sGAEpiMZZMsPs3th5F8koOmWyGwQiVvxdZIkCedGcyo%3d</t>
  </si>
  <si>
    <t>Switching Power Supplies 320.4W 12V 26.7A Power Supply W/PFC</t>
  </si>
  <si>
    <t>709-RSP320-12</t>
  </si>
  <si>
    <t xml:space="preserve">RSP-320-12
</t>
  </si>
  <si>
    <t>Main Screen - 17" LCD</t>
  </si>
  <si>
    <t>http://effinetinc.com/sub/sub02_01.php?sNum=0&amp;pmode=view&amp;idx=86&amp;cat_no=13</t>
  </si>
  <si>
    <t>EFL-1703X</t>
  </si>
  <si>
    <t>Side Betting LCD with Touch Screen</t>
  </si>
  <si>
    <t>Main LCD with Protective Glass</t>
  </si>
  <si>
    <t>http://www.mouser.com/ProductDetail/E-Switch/RBW2ABLKBLKFF0/?qs=%2fha2pyFadujcIpdo1xlE83dYl%2fbAK1DDiOxPC9JVUw%2foPVAMQYo9hOga2urskt2V</t>
  </si>
  <si>
    <t>iZone</t>
  </si>
  <si>
    <t xml:space="preserve">UAiTW </t>
  </si>
  <si>
    <t xml:space="preserve">1080p Wide Angle H.264 camera module w/Duel MIC and Echo Cancellation Function </t>
  </si>
  <si>
    <t>http://www.izone.com.tw/products.htm</t>
  </si>
  <si>
    <t>Controller board</t>
  </si>
  <si>
    <t>SuzoHapp</t>
  </si>
  <si>
    <t>MOTOR DRIVER BOARD PCB ASSEMBLY FOR ACTIVE STEERIING WHEEL WITH ISO IN AND FAST PWM</t>
  </si>
  <si>
    <t>50-2000-05</t>
  </si>
  <si>
    <t>Buttons</t>
  </si>
  <si>
    <t>LCD Buttons</t>
  </si>
  <si>
    <t>130-08019-01</t>
  </si>
  <si>
    <t xml:space="preserve">TFT LCD BUTTON 1 WHITE CHROME W/CABLE W/O CONTROLLER </t>
  </si>
  <si>
    <t xml:space="preserve">RS828-E02-01 </t>
  </si>
  <si>
    <t xml:space="preserve">TFT LCD BUTTON CONTROLLER </t>
  </si>
  <si>
    <t>https://na.suzohapp.com/products/pushbuttons/RS828-E02-01</t>
  </si>
  <si>
    <t>50-0102-08</t>
  </si>
  <si>
    <t>270° ACTIVE STEERING WHEEL ASSEMBLY</t>
  </si>
  <si>
    <t>https://na.suzohapp.com/products/driving_controls/50-0102-08?REF=SN</t>
  </si>
  <si>
    <t>https://na.suzohapp.com/products/driving_controls/50-2978-00?REF=SN</t>
  </si>
  <si>
    <t>DUAL PEDAL WITH DUAL 5K POTS</t>
  </si>
  <si>
    <t>50-2978-00</t>
  </si>
  <si>
    <t>https://na.suzohapp.com/products/driving_controls/50-2000-05</t>
  </si>
  <si>
    <t>https://na.suzohapp.com/products/pushbuttons/130-08019-01</t>
  </si>
  <si>
    <t>11-1782</t>
  </si>
  <si>
    <t>https://na.suzohapp.com/products/towerlights/11-1782</t>
  </si>
  <si>
    <t>CLASSIC TOWER LIGHT, 2-TIER, CHROME FRAME, WITH COLOR INSERTS</t>
  </si>
  <si>
    <t>Betting Panel - 8" LCD</t>
  </si>
  <si>
    <t>Provided by casino operator -- used as reference only for planning purposes</t>
  </si>
  <si>
    <t>https://na.suzohapp.com/products/player_tracking/49-1201-00</t>
  </si>
  <si>
    <t>https://na.suzohapp.com/products/player_tracking/70-1973-00</t>
  </si>
  <si>
    <t>http://www.slotsmachineparts.com/product_info.php?cPath=30&amp;products_id=125</t>
  </si>
  <si>
    <t>http://patriotgaming.com/080-e69-30a.html</t>
  </si>
  <si>
    <t>600-USBHUB4OEM</t>
  </si>
  <si>
    <t>Interface Modules 4 PT USB HUB, OEM MD OEM Mod, single unit</t>
  </si>
  <si>
    <t>B&amp;B Electronics</t>
  </si>
  <si>
    <t>USBHUB4OEM</t>
  </si>
  <si>
    <t>http://www.mouser.com/ProductDetail/BB-Electronics/USBHUB4OEM/?qs=sGAEpiMZZMvJ9srZGf2j%252bhCKUo8OfaLk</t>
  </si>
  <si>
    <t>*NEW*</t>
  </si>
  <si>
    <t>LCD Buttons Controller</t>
  </si>
  <si>
    <t>N/A</t>
  </si>
  <si>
    <t>http://www.miscospeakers.com/speakers/90ON08-1</t>
  </si>
  <si>
    <t>90ON08-1</t>
  </si>
  <si>
    <t>2 X 3.5" (50 x 90 mm), 8 ohm</t>
  </si>
  <si>
    <t xml:space="preserve">EN22ER--4B </t>
  </si>
  <si>
    <t>2.6" (67mm), 4 ohm</t>
  </si>
  <si>
    <t xml:space="preserve">90086-X1 </t>
  </si>
  <si>
    <t xml:space="preserve">LC62SH-4A </t>
  </si>
  <si>
    <t>NA</t>
  </si>
  <si>
    <t xml:space="preserve">4 x 50W Class D Amplifier with DSP </t>
  </si>
  <si>
    <t>High Force Reactive Mass  Thumper</t>
  </si>
  <si>
    <t>Thumper</t>
  </si>
  <si>
    <t>828-000064R</t>
  </si>
  <si>
    <t>IVZ-100-SS-500-00-110R4-011</t>
  </si>
  <si>
    <t>902-100509R</t>
  </si>
  <si>
    <t>BEZEL STD IVZ</t>
  </si>
  <si>
    <t>HARNESS IVZ FLYING LEAS SS</t>
  </si>
  <si>
    <t>40i-000033R</t>
  </si>
  <si>
    <t>8i8-000005R</t>
  </si>
  <si>
    <t>CASH BOX IVZ 500 NOTE TESTED</t>
  </si>
  <si>
    <t>821-100019R</t>
  </si>
  <si>
    <t>UBA-10-SS-500-220R1-USA-03-001</t>
  </si>
  <si>
    <t>902-031025R</t>
  </si>
  <si>
    <t xml:space="preserve">BEZEL BLACK UBA </t>
  </si>
  <si>
    <t>400-100027R</t>
  </si>
  <si>
    <t>HARN EXT X2/X3 JCM STD</t>
  </si>
  <si>
    <t>808-001036R</t>
  </si>
  <si>
    <t>CASH BOX UBA-SS 500 NOTE TESTED</t>
  </si>
  <si>
    <t>220-00086-300</t>
  </si>
  <si>
    <t>PSA-66-ST2RU-RS232-UNIV GEN2</t>
  </si>
  <si>
    <t>100-00214-102</t>
  </si>
  <si>
    <t>ASSY KIT BZL</t>
  </si>
  <si>
    <t>150-00176-100</t>
  </si>
  <si>
    <t>CAB ASSY RS232 USB 14CKT</t>
  </si>
  <si>
    <t>JCM - RS232 Assembly</t>
  </si>
  <si>
    <t>Epic 950L-RS232</t>
  </si>
  <si>
    <t>MEI SC Advance Frame  - RS232</t>
  </si>
  <si>
    <t>MEI -SC Advance Cash Flow Bill Validator</t>
  </si>
  <si>
    <t>MEI SC Advance - Blue Bezel</t>
  </si>
  <si>
    <t>MEI SC Advance Blue Bezel</t>
  </si>
  <si>
    <t>MEI - Advbance Cash Flow Bil Validator Frame</t>
  </si>
  <si>
    <t>MEI - Advance Cash Flow Bill Validator Black Door Bezel</t>
  </si>
  <si>
    <t>MEI - Advance Cash Flow Bill Validator Blue Door Bezel</t>
  </si>
  <si>
    <t>MEI SC Advance - Black Bezel</t>
  </si>
  <si>
    <t>MEI SC Advance Black Bezel</t>
  </si>
  <si>
    <t>EGM Logic Area (Supplied by CGM)</t>
  </si>
  <si>
    <t>Supplied by CGM -- provided for reference only</t>
  </si>
  <si>
    <t>Estimated prices -- no quotes yet</t>
  </si>
  <si>
    <t>Player Tracking (Supplied by Casino Operator)</t>
  </si>
  <si>
    <t>DMX Controller</t>
  </si>
  <si>
    <t>Bill Validators and Ticket Printers</t>
  </si>
  <si>
    <t>Total (with BV/TP)</t>
  </si>
  <si>
    <t>Total (without TP/BV)</t>
  </si>
  <si>
    <t>709-RSP320-24</t>
  </si>
  <si>
    <t>Switching Power Supplies 321.6W 24V 13.4A W/ PFC</t>
  </si>
  <si>
    <t xml:space="preserve">RSP-320-24
</t>
  </si>
  <si>
    <t>http://www.mouser.com/ProductDetail/Mean-Well/RSP-320-24/?qs=%2fha2pyFadugI6qFgnYvUoFibdqn7HhhLESSsm9bqEptrVtOmnqXM%252bQ%3d%3d</t>
  </si>
  <si>
    <t>Number of units</t>
  </si>
  <si>
    <t>Total to order</t>
  </si>
  <si>
    <t>Environmental Lighting</t>
  </si>
  <si>
    <t>Jonathan Standiford I Inside Sales EngineerI ENVIRONMENTAL LIGHTS</t>
  </si>
  <si>
    <t>E: jstandiford@environmentallights.com I P: 858.798.9604 I F: 707.281.0567</t>
  </si>
  <si>
    <t>ENVIRONMENTAL LIGHTS I WWW.ENVIRONMENTALLIGHTS.COM</t>
  </si>
  <si>
    <t>11235 West Bernardo Ct. Suite 102 I San Diego, CA 92127</t>
  </si>
  <si>
    <t>DMX512-PX-V2</t>
  </si>
  <si>
    <t>DMX512 PixelControl Decoder</t>
  </si>
  <si>
    <t>http://www.environmentallights.com/16821-dmx512-px-v2.html</t>
  </si>
  <si>
    <t>Dave Brewster</t>
  </si>
  <si>
    <t>Sales Engineer</t>
  </si>
  <si>
    <t>MISCO/Minneapolis Speaker Company</t>
  </si>
  <si>
    <t>Phone: 800-276-9955 X203</t>
  </si>
  <si>
    <t>Fax:        612-825-7010</t>
  </si>
  <si>
    <t>www.miscospeakers.com</t>
  </si>
  <si>
    <t>www.gaming-miscospeakers.com</t>
  </si>
  <si>
    <t>Melissa Kuhel</t>
  </si>
  <si>
    <t>Sales Coordinator</t>
  </si>
  <si>
    <t>925 Pilot Road, Las Vegas, Nevada 89119</t>
  </si>
  <si>
    <t>Office: 702-651-0000 Direct: 702.651.3480</t>
  </si>
  <si>
    <t>Toll Free: 800-683-7248 Fax: 702-644-5512</t>
  </si>
  <si>
    <t>Email : melissa.kuhel@jcmglobal.com</t>
  </si>
  <si>
    <t>www.jcmglobal.com</t>
  </si>
  <si>
    <t>John Van Hoove</t>
  </si>
  <si>
    <t>Territory Manager</t>
  </si>
  <si>
    <t>JCM Global</t>
  </si>
  <si>
    <t>(702) 651-3476 Office</t>
  </si>
  <si>
    <t>(702) 521-1148 Cell</t>
  </si>
  <si>
    <t>(702)644-5512 Fax</t>
  </si>
  <si>
    <t>John Geibler</t>
  </si>
  <si>
    <t>Sales Associate</t>
  </si>
  <si>
    <t>Advanced Gaming Associates, LLC</t>
  </si>
  <si>
    <t>223 Pratt Street</t>
  </si>
  <si>
    <t>Hammonton, NJ 08037</t>
  </si>
  <si>
    <t>cell: 609-271-2231</t>
  </si>
  <si>
    <t>Office: 609-704-3000</t>
  </si>
  <si>
    <t>fax :   609-704-9685</t>
  </si>
  <si>
    <t>john@advancedgamingassociates.com</t>
  </si>
  <si>
    <t>Lisa Whiteley</t>
  </si>
  <si>
    <t>Advanced Gaming Associates</t>
  </si>
  <si>
    <t>MEIService@Advancedgamingassociates.com</t>
  </si>
  <si>
    <t>Lisa@Advancedgamingasociates.com</t>
  </si>
  <si>
    <t>(609)704-3005</t>
  </si>
  <si>
    <t>Fax (609)704-9685</t>
  </si>
  <si>
    <t>Diego Mejia | Technical Sales Engineer – North &amp; South America</t>
  </si>
  <si>
    <t>O: 702.388.8165 | M: 702.250.7005 | F: 607.266.2817</t>
  </si>
  <si>
    <t>www.transact-tech.com</t>
  </si>
  <si>
    <t xml:space="preserve">PLN-RGB-meter </t>
  </si>
  <si>
    <t xml:space="preserve">WATERPROOF RGB PIXELCONTROL LED NEON, BY THE METER </t>
  </si>
  <si>
    <t>http://www.environmentallights.com/16368-pln-rgb-meter.html</t>
  </si>
  <si>
    <t>U-NOTCH MOUNTING CHANNEL FOR LED NEON (1 M CHANNEL, 4 SCREWS)</t>
  </si>
  <si>
    <t>LN-UNotch</t>
  </si>
  <si>
    <t>Mounting Channel</t>
  </si>
  <si>
    <t>http://www.environmentallights.com/16379-ln-unotch.html</t>
  </si>
  <si>
    <t>LN-INJ-H-B</t>
  </si>
  <si>
    <t>CUSTOM INJECTION MOLDED IP68 HEAD END FOR LED NEON, WITH BOTTOM CABLE EXIT, 3M CABLE</t>
  </si>
  <si>
    <t>http://www.environmentallights.com/17224-ln-inj-h-b.html</t>
  </si>
  <si>
    <t>IP68 Head</t>
  </si>
  <si>
    <t>LN-INJ-T-C</t>
  </si>
  <si>
    <t>IP68 Tail</t>
  </si>
  <si>
    <t>http://www.environmentallights.com/13653-hlg-150h-12.html</t>
  </si>
  <si>
    <t>HLG-150H-12</t>
  </si>
  <si>
    <t>150 Watt 12 VDC Waterproof Power Supply with PFC</t>
  </si>
  <si>
    <t xml:space="preserve">Sub Total per locale </t>
  </si>
  <si>
    <t>Qty Need for Vietnam</t>
  </si>
  <si>
    <t>Additional Costs for Vietnam</t>
  </si>
  <si>
    <t>NMB Cooling Fan</t>
  </si>
  <si>
    <t>NMB</t>
  </si>
  <si>
    <t>58K7881</t>
  </si>
  <si>
    <t>Newark</t>
  </si>
  <si>
    <t>http://www.newark.com/nmb-technologies/3108nl-05w-b50-p00/axial-fan-80mm-24vdc-150ma/dp/58K7881?MER=ALT_N_L5_FansAndBlowers_None</t>
  </si>
  <si>
    <t>NMB TECHNOLOGIES  3108NL-05W-B50-P00  Axial Fan, Wire Leaded, Brushless Motor, Ball, 3108NL Series, 24 VDC, 80 mm, 20 mm, 44 cu.ft/min</t>
  </si>
  <si>
    <t>3108NL-05W-B50-P00</t>
  </si>
  <si>
    <t>http://www.newark.com/nmb-technologies/055018/finger-guard/dp/93K7619</t>
  </si>
  <si>
    <t>NMB TECHNOLOGIES  055018  Fan Finger Guard, Grille, NMB 3100 Series Axial Fans, 80 mm, 71.5 mm, Steel</t>
  </si>
  <si>
    <t>Cooling Fan Finger Guard</t>
  </si>
  <si>
    <t>93K7619</t>
  </si>
  <si>
    <t>http://www.newark.com/multicomp/mc32701/fan-filter-assembly/dp/56P2977</t>
  </si>
  <si>
    <t>MULTICOMP  MC32701  Fan Accessory, Axial Fans, 80 mm, 71.4 mm, Plastic, PU (Polyurethane) Foam</t>
  </si>
  <si>
    <t>MC32701</t>
  </si>
  <si>
    <t>56P2977</t>
  </si>
  <si>
    <t>Multicomp</t>
  </si>
  <si>
    <t>92F002</t>
  </si>
  <si>
    <t>1582H6A1BK</t>
  </si>
  <si>
    <t>Hammond</t>
  </si>
  <si>
    <t>Power Distribution, Rack Mount, 6 Outlets, 125 V, 15 A, 482.6 mm, 44 mm, 1.829 m</t>
  </si>
  <si>
    <t>http://www.newark.com/hammond/1582h6a1bk/outlet-strip-rack-mount-6-15a/dp/92F002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</si>
</sst>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&quot;$&quot;#,##0.00"/>
  </numFmts>
  <fonts count="15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scheme val="minor"/>
    </font>
    <font>
      <sz val="10"/>
      <color theme="1"/>
      <name val="ArialMT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8"/>
      <name val="Calibri"/>
      <family val="2"/>
      <scheme val="minor"/>
    </font>
    <font>
      <sz val="11"/>
      <color theme="1"/>
      <name val="Arial"/>
    </font>
    <font>
      <sz val="10"/>
      <color theme="1"/>
      <name val="Helvetica"/>
    </font>
    <font>
      <sz val="12"/>
      <color theme="1"/>
      <name val="Calibri (Body)"/>
    </font>
    <font>
      <sz val="12"/>
      <name val="Calibri (Body)"/>
    </font>
    <font>
      <sz val="11"/>
      <color theme="1"/>
      <name val="Calibri"/>
    </font>
    <font>
      <sz val="11"/>
      <name val="Calibri"/>
      <family val="2"/>
      <scheme val="minor"/>
    </font>
    <font>
      <sz val="12"/>
      <color theme="0"/>
      <name val="Calibri"/>
      <family val="2"/>
      <scheme val="minor"/>
    </font>
    <font>
      <sz val="12"/>
      <color theme="1"/>
      <name val="Calibri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7">
    <xf numFmtId="0" fontId="0" fillId="0" borderId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5" fillId="0" borderId="0" applyNumberFormat="0" applyFill="0" applyBorder="0" applyAlignment="0" applyProtection="0"/>
  </cellStyleXfs>
  <cellXfs count="77">
    <xf numFmtId="0" fontId="0" fillId="0" borderId="0" xfId="0"/>
    <xf numFmtId="0" fontId="1" fillId="4" borderId="0" xfId="0" applyNumberFormat="1" applyFont="1" applyFill="1" applyAlignment="1">
      <alignment vertical="top" wrapText="1"/>
    </xf>
    <xf numFmtId="0" fontId="1" fillId="3" borderId="0" xfId="0" applyNumberFormat="1" applyFont="1" applyFill="1" applyAlignment="1">
      <alignment vertical="top" wrapText="1"/>
    </xf>
    <xf numFmtId="0" fontId="0" fillId="3" borderId="0" xfId="0" applyNumberFormat="1" applyFill="1" applyAlignment="1">
      <alignment vertical="top" wrapText="1"/>
    </xf>
    <xf numFmtId="0" fontId="0" fillId="0" borderId="0" xfId="0" applyNumberFormat="1" applyAlignment="1">
      <alignment vertical="top" wrapText="1"/>
    </xf>
    <xf numFmtId="0" fontId="0" fillId="2" borderId="0" xfId="0" applyNumberFormat="1" applyFill="1" applyAlignment="1">
      <alignment vertical="top" wrapText="1"/>
    </xf>
    <xf numFmtId="0" fontId="0" fillId="5" borderId="0" xfId="0" applyNumberFormat="1" applyFill="1" applyAlignment="1">
      <alignment vertical="top" wrapText="1"/>
    </xf>
    <xf numFmtId="2" fontId="1" fillId="4" borderId="0" xfId="0" applyNumberFormat="1" applyFont="1" applyFill="1" applyAlignment="1">
      <alignment vertical="top" wrapText="1"/>
    </xf>
    <xf numFmtId="2" fontId="0" fillId="3" borderId="0" xfId="0" applyNumberFormat="1" applyFill="1" applyAlignment="1">
      <alignment vertical="top" wrapText="1"/>
    </xf>
    <xf numFmtId="2" fontId="0" fillId="0" borderId="0" xfId="0" applyNumberFormat="1" applyAlignment="1">
      <alignment vertical="top" wrapText="1"/>
    </xf>
    <xf numFmtId="2" fontId="0" fillId="2" borderId="0" xfId="0" applyNumberFormat="1" applyFill="1" applyAlignment="1">
      <alignment vertical="top" wrapText="1"/>
    </xf>
    <xf numFmtId="2" fontId="0" fillId="5" borderId="0" xfId="0" applyNumberFormat="1" applyFill="1" applyAlignment="1">
      <alignment vertical="top" wrapText="1"/>
    </xf>
    <xf numFmtId="0" fontId="3" fillId="5" borderId="0" xfId="0" applyNumberFormat="1" applyFont="1" applyFill="1" applyAlignment="1">
      <alignment vertical="top" wrapText="1"/>
    </xf>
    <xf numFmtId="0" fontId="0" fillId="0" borderId="0" xfId="0" applyNumberFormat="1" applyFont="1" applyFill="1" applyAlignment="1">
      <alignment vertical="top" wrapText="1"/>
    </xf>
    <xf numFmtId="0" fontId="0" fillId="0" borderId="0" xfId="0" applyNumberFormat="1" applyFill="1" applyAlignment="1">
      <alignment vertical="top" wrapText="1"/>
    </xf>
    <xf numFmtId="2" fontId="0" fillId="0" borderId="0" xfId="0" applyNumberFormat="1" applyFill="1" applyAlignment="1">
      <alignment vertical="top" wrapText="1"/>
    </xf>
    <xf numFmtId="0" fontId="0" fillId="6" borderId="0" xfId="0" applyNumberFormat="1" applyFill="1" applyAlignment="1">
      <alignment vertical="top" wrapText="1"/>
    </xf>
    <xf numFmtId="0" fontId="0" fillId="0" borderId="0" xfId="0" applyFont="1"/>
    <xf numFmtId="0" fontId="0" fillId="0" borderId="0" xfId="0" applyFont="1" applyAlignment="1">
      <alignment wrapText="1"/>
    </xf>
    <xf numFmtId="0" fontId="9" fillId="0" borderId="0" xfId="0" applyFont="1" applyAlignment="1">
      <alignment wrapText="1"/>
    </xf>
    <xf numFmtId="0" fontId="4" fillId="0" borderId="0" xfId="3" applyNumberFormat="1" applyFill="1" applyAlignment="1">
      <alignment vertical="top" wrapText="1"/>
    </xf>
    <xf numFmtId="0" fontId="10" fillId="6" borderId="0" xfId="0" applyNumberFormat="1" applyFont="1" applyFill="1" applyAlignment="1">
      <alignment vertical="top" wrapText="1"/>
    </xf>
    <xf numFmtId="0" fontId="1" fillId="4" borderId="0" xfId="0" applyNumberFormat="1" applyFont="1" applyFill="1" applyAlignment="1">
      <alignment horizontal="left" vertical="top" wrapText="1"/>
    </xf>
    <xf numFmtId="0" fontId="0" fillId="3" borderId="0" xfId="0" applyNumberFormat="1" applyFill="1" applyAlignment="1">
      <alignment horizontal="left" vertical="top" wrapText="1"/>
    </xf>
    <xf numFmtId="0" fontId="0" fillId="0" borderId="0" xfId="0" applyNumberFormat="1" applyAlignment="1">
      <alignment horizontal="left" vertical="top" wrapText="1"/>
    </xf>
    <xf numFmtId="0" fontId="0" fillId="2" borderId="0" xfId="0" applyNumberFormat="1" applyFill="1" applyAlignment="1">
      <alignment horizontal="left" vertical="top" wrapText="1"/>
    </xf>
    <xf numFmtId="0" fontId="2" fillId="5" borderId="0" xfId="0" applyNumberFormat="1" applyFont="1" applyFill="1" applyAlignment="1">
      <alignment horizontal="left" vertical="top" wrapText="1"/>
    </xf>
    <xf numFmtId="0" fontId="0" fillId="5" borderId="0" xfId="0" applyNumberFormat="1" applyFill="1" applyAlignment="1">
      <alignment horizontal="left" vertical="top" wrapText="1"/>
    </xf>
    <xf numFmtId="0" fontId="3" fillId="5" borderId="0" xfId="0" applyNumberFormat="1" applyFont="1" applyFill="1" applyAlignment="1">
      <alignment horizontal="left" vertical="top" wrapText="1"/>
    </xf>
    <xf numFmtId="0" fontId="0" fillId="0" borderId="0" xfId="0" applyNumberFormat="1" applyFill="1" applyAlignment="1">
      <alignment horizontal="left" vertical="top" wrapText="1"/>
    </xf>
    <xf numFmtId="0" fontId="8" fillId="0" borderId="0" xfId="0" applyFont="1" applyAlignment="1">
      <alignment horizontal="left"/>
    </xf>
    <xf numFmtId="0" fontId="0" fillId="0" borderId="0" xfId="0" applyNumberFormat="1" applyFont="1" applyFill="1" applyAlignment="1">
      <alignment horizontal="left" vertical="top" wrapText="1"/>
    </xf>
    <xf numFmtId="0" fontId="0" fillId="0" borderId="0" xfId="0" applyFont="1" applyAlignment="1">
      <alignment horizontal="left" vertical="top" wrapText="1"/>
    </xf>
    <xf numFmtId="0" fontId="7" fillId="0" borderId="0" xfId="0" applyFont="1" applyAlignment="1">
      <alignment horizontal="left" vertical="top" wrapText="1"/>
    </xf>
    <xf numFmtId="0" fontId="11" fillId="0" borderId="0" xfId="0" applyFont="1"/>
    <xf numFmtId="0" fontId="12" fillId="0" borderId="0" xfId="0" applyFont="1" applyFill="1" applyAlignment="1">
      <alignment horizontal="left"/>
    </xf>
    <xf numFmtId="49" fontId="12" fillId="0" borderId="1" xfId="0" applyNumberFormat="1" applyFont="1" applyFill="1" applyBorder="1" applyAlignment="1">
      <alignment horizontal="left" vertical="top" wrapText="1"/>
    </xf>
    <xf numFmtId="0" fontId="12" fillId="0" borderId="1" xfId="0" applyFont="1" applyFill="1" applyBorder="1" applyAlignment="1">
      <alignment horizontal="left" vertical="top"/>
    </xf>
    <xf numFmtId="164" fontId="12" fillId="0" borderId="1" xfId="0" applyNumberFormat="1" applyFont="1" applyFill="1" applyBorder="1" applyAlignment="1">
      <alignment horizontal="right" vertical="top" wrapText="1"/>
    </xf>
    <xf numFmtId="49" fontId="12" fillId="0" borderId="1" xfId="0" applyNumberFormat="1" applyFont="1" applyFill="1" applyBorder="1" applyAlignment="1">
      <alignment horizontal="left"/>
    </xf>
    <xf numFmtId="0" fontId="0" fillId="4" borderId="0" xfId="0" applyNumberFormat="1" applyFill="1" applyAlignment="1">
      <alignment vertical="top" wrapText="1"/>
    </xf>
    <xf numFmtId="0" fontId="0" fillId="4" borderId="0" xfId="0" applyNumberFormat="1" applyFill="1" applyAlignment="1">
      <alignment horizontal="left" vertical="top" wrapText="1"/>
    </xf>
    <xf numFmtId="0" fontId="13" fillId="6" borderId="0" xfId="0" applyNumberFormat="1" applyFont="1" applyFill="1" applyAlignment="1">
      <alignment vertical="top" wrapText="1"/>
    </xf>
    <xf numFmtId="1" fontId="0" fillId="0" borderId="0" xfId="0" applyNumberFormat="1" applyAlignment="1">
      <alignment vertical="top" wrapText="1"/>
    </xf>
    <xf numFmtId="1" fontId="1" fillId="4" borderId="0" xfId="0" applyNumberFormat="1" applyFont="1" applyFill="1" applyAlignment="1">
      <alignment vertical="top" wrapText="1"/>
    </xf>
    <xf numFmtId="1" fontId="0" fillId="4" borderId="0" xfId="0" applyNumberFormat="1" applyFill="1" applyAlignment="1">
      <alignment vertical="top" wrapText="1"/>
    </xf>
    <xf numFmtId="1" fontId="0" fillId="3" borderId="0" xfId="0" applyNumberFormat="1" applyFill="1" applyAlignment="1">
      <alignment vertical="top" wrapText="1"/>
    </xf>
    <xf numFmtId="1" fontId="0" fillId="5" borderId="0" xfId="0" applyNumberFormat="1" applyFill="1" applyAlignment="1">
      <alignment vertical="top" wrapText="1"/>
    </xf>
    <xf numFmtId="0" fontId="0" fillId="7" borderId="0" xfId="0" applyNumberFormat="1" applyFill="1" applyAlignment="1">
      <alignment vertical="top" wrapText="1"/>
    </xf>
    <xf numFmtId="0" fontId="0" fillId="7" borderId="0" xfId="0" applyNumberFormat="1" applyFill="1" applyAlignment="1">
      <alignment horizontal="left" vertical="top" wrapText="1"/>
    </xf>
    <xf numFmtId="1" fontId="0" fillId="7" borderId="0" xfId="0" applyNumberFormat="1" applyFill="1" applyAlignment="1">
      <alignment vertical="top" wrapText="1"/>
    </xf>
    <xf numFmtId="164" fontId="0" fillId="0" borderId="0" xfId="0" applyNumberFormat="1" applyAlignment="1">
      <alignment vertical="top" wrapText="1"/>
    </xf>
    <xf numFmtId="164" fontId="1" fillId="4" borderId="0" xfId="0" applyNumberFormat="1" applyFont="1" applyFill="1" applyAlignment="1">
      <alignment vertical="top" wrapText="1"/>
    </xf>
    <xf numFmtId="164" fontId="0" fillId="4" borderId="0" xfId="0" applyNumberFormat="1" applyFill="1" applyAlignment="1">
      <alignment vertical="top" wrapText="1"/>
    </xf>
    <xf numFmtId="164" fontId="0" fillId="0" borderId="0" xfId="0" applyNumberFormat="1" applyFill="1" applyAlignment="1">
      <alignment vertical="top" wrapText="1"/>
    </xf>
    <xf numFmtId="164" fontId="0" fillId="3" borderId="0" xfId="0" applyNumberFormat="1" applyFill="1" applyAlignment="1">
      <alignment vertical="top" wrapText="1"/>
    </xf>
    <xf numFmtId="164" fontId="0" fillId="5" borderId="0" xfId="0" applyNumberFormat="1" applyFill="1" applyAlignment="1">
      <alignment vertical="top" wrapText="1"/>
    </xf>
    <xf numFmtId="164" fontId="0" fillId="7" borderId="0" xfId="0" applyNumberFormat="1" applyFill="1" applyAlignment="1">
      <alignment vertical="top" wrapText="1"/>
    </xf>
    <xf numFmtId="0" fontId="0" fillId="8" borderId="6" xfId="0" applyNumberFormat="1" applyFill="1" applyBorder="1" applyAlignment="1">
      <alignment vertical="top" wrapText="1"/>
    </xf>
    <xf numFmtId="0" fontId="0" fillId="8" borderId="7" xfId="0" applyNumberFormat="1" applyFill="1" applyBorder="1" applyAlignment="1">
      <alignment vertical="top" wrapText="1"/>
    </xf>
    <xf numFmtId="0" fontId="0" fillId="8" borderId="8" xfId="0" applyNumberFormat="1" applyFill="1" applyBorder="1" applyAlignment="1">
      <alignment vertical="top" wrapText="1"/>
    </xf>
    <xf numFmtId="0" fontId="0" fillId="8" borderId="9" xfId="0" applyNumberFormat="1" applyFill="1" applyBorder="1" applyAlignment="1">
      <alignment vertical="top" wrapText="1"/>
    </xf>
    <xf numFmtId="0" fontId="0" fillId="8" borderId="10" xfId="0" applyNumberFormat="1" applyFill="1" applyBorder="1" applyAlignment="1">
      <alignment vertical="top" wrapText="1"/>
    </xf>
    <xf numFmtId="0" fontId="0" fillId="0" borderId="0" xfId="0" applyNumberFormat="1" applyFill="1" applyBorder="1" applyAlignment="1">
      <alignment vertical="top" wrapText="1"/>
    </xf>
    <xf numFmtId="0" fontId="0" fillId="0" borderId="0" xfId="0" applyFill="1" applyBorder="1" applyAlignment="1">
      <alignment vertical="top" wrapText="1"/>
    </xf>
    <xf numFmtId="0" fontId="14" fillId="0" borderId="0" xfId="0" applyNumberFormat="1" applyFont="1" applyFill="1" applyAlignment="1">
      <alignment vertical="top" wrapText="1"/>
    </xf>
    <xf numFmtId="0" fontId="14" fillId="0" borderId="0" xfId="0" applyNumberFormat="1" applyFont="1" applyAlignment="1">
      <alignment horizontal="left" vertical="top" wrapText="1"/>
    </xf>
    <xf numFmtId="0" fontId="14" fillId="0" borderId="0" xfId="0" applyNumberFormat="1" applyFont="1" applyAlignment="1">
      <alignment vertical="top" wrapText="1"/>
    </xf>
    <xf numFmtId="0" fontId="14" fillId="0" borderId="0" xfId="0" applyFont="1"/>
    <xf numFmtId="0" fontId="14" fillId="0" borderId="0" xfId="0" applyFont="1" applyAlignment="1">
      <alignment wrapText="1"/>
    </xf>
    <xf numFmtId="0" fontId="14" fillId="0" borderId="0" xfId="0" applyFont="1" applyAlignment="1">
      <alignment vertical="top"/>
    </xf>
    <xf numFmtId="0" fontId="0" fillId="8" borderId="2" xfId="0" applyNumberFormat="1" applyFill="1" applyBorder="1" applyAlignment="1">
      <alignment vertical="top" wrapText="1"/>
    </xf>
    <xf numFmtId="0" fontId="0" fillId="8" borderId="3" xfId="0" applyFill="1" applyBorder="1" applyAlignment="1">
      <alignment vertical="top" wrapText="1"/>
    </xf>
    <xf numFmtId="0" fontId="0" fillId="8" borderId="4" xfId="0" applyNumberFormat="1" applyFill="1" applyBorder="1" applyAlignment="1">
      <alignment vertical="top" wrapText="1"/>
    </xf>
    <xf numFmtId="0" fontId="0" fillId="8" borderId="5" xfId="0" applyFill="1" applyBorder="1" applyAlignment="1">
      <alignment vertical="top" wrapText="1"/>
    </xf>
    <xf numFmtId="0" fontId="0" fillId="8" borderId="6" xfId="0" applyNumberFormat="1" applyFill="1" applyBorder="1" applyAlignment="1">
      <alignment vertical="top" wrapText="1"/>
    </xf>
    <xf numFmtId="0" fontId="0" fillId="8" borderId="7" xfId="0" applyFill="1" applyBorder="1" applyAlignment="1">
      <alignment vertical="top" wrapText="1"/>
    </xf>
  </cellXfs>
  <cellStyles count="7">
    <cellStyle name="Followed Hyperlink" xfId="2" builtinId="9" hidden="1"/>
    <cellStyle name="Followed Hyperlink" xfId="4" builtinId="9" hidden="1"/>
    <cellStyle name="Followed Hyperlink" xfId="5" builtinId="9" hidden="1"/>
    <cellStyle name="Followed Hyperlink" xfId="6" builtinId="9" hidden="1"/>
    <cellStyle name="Hyperlink" xfId="1" builtinId="8" hidden="1"/>
    <cellStyle name="Hyperlink" xfId="3" builtinId="8"/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Relationship Id="rId7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1.tiff"/><Relationship Id="rId12" Type="http://schemas.openxmlformats.org/officeDocument/2006/relationships/image" Target="../media/image12.tiff"/><Relationship Id="rId13" Type="http://schemas.openxmlformats.org/officeDocument/2006/relationships/image" Target="../media/image13.tiff"/><Relationship Id="rId14" Type="http://schemas.openxmlformats.org/officeDocument/2006/relationships/image" Target="../media/image14.tiff"/><Relationship Id="rId15" Type="http://schemas.openxmlformats.org/officeDocument/2006/relationships/image" Target="../media/image15.tiff"/><Relationship Id="rId16" Type="http://schemas.openxmlformats.org/officeDocument/2006/relationships/image" Target="../media/image16.tiff"/><Relationship Id="rId17" Type="http://schemas.openxmlformats.org/officeDocument/2006/relationships/image" Target="../media/image17.tiff"/><Relationship Id="rId18" Type="http://schemas.openxmlformats.org/officeDocument/2006/relationships/image" Target="../media/image18.tiff"/><Relationship Id="rId19" Type="http://schemas.openxmlformats.org/officeDocument/2006/relationships/image" Target="../media/image19.tiff"/><Relationship Id="rId1" Type="http://schemas.openxmlformats.org/officeDocument/2006/relationships/image" Target="../media/image1.tiff"/><Relationship Id="rId2" Type="http://schemas.openxmlformats.org/officeDocument/2006/relationships/image" Target="../media/image2.tiff"/><Relationship Id="rId3" Type="http://schemas.openxmlformats.org/officeDocument/2006/relationships/image" Target="../media/image3.tiff"/><Relationship Id="rId4" Type="http://schemas.openxmlformats.org/officeDocument/2006/relationships/image" Target="../media/image4.tiff"/><Relationship Id="rId5" Type="http://schemas.openxmlformats.org/officeDocument/2006/relationships/image" Target="../media/image5.tiff"/><Relationship Id="rId6" Type="http://schemas.openxmlformats.org/officeDocument/2006/relationships/image" Target="../media/image6.tiff"/><Relationship Id="rId7" Type="http://schemas.openxmlformats.org/officeDocument/2006/relationships/image" Target="../media/image7.tiff"/><Relationship Id="rId8" Type="http://schemas.openxmlformats.org/officeDocument/2006/relationships/image" Target="../media/image8.tiff"/><Relationship Id="rId9" Type="http://schemas.openxmlformats.org/officeDocument/2006/relationships/image" Target="../media/image9.tiff"/><Relationship Id="rId10" Type="http://schemas.openxmlformats.org/officeDocument/2006/relationships/image" Target="../media/image10.tiff"/></Relationships>
</file>

<file path=xl/drawings/_rels/drawing2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8.tiff"/><Relationship Id="rId12" Type="http://schemas.openxmlformats.org/officeDocument/2006/relationships/image" Target="../media/image19.tiff"/><Relationship Id="rId1" Type="http://schemas.openxmlformats.org/officeDocument/2006/relationships/image" Target="../media/image2.tiff"/><Relationship Id="rId2" Type="http://schemas.openxmlformats.org/officeDocument/2006/relationships/image" Target="../media/image5.tiff"/><Relationship Id="rId3" Type="http://schemas.openxmlformats.org/officeDocument/2006/relationships/image" Target="../media/image6.tiff"/><Relationship Id="rId4" Type="http://schemas.openxmlformats.org/officeDocument/2006/relationships/image" Target="../media/image7.tiff"/><Relationship Id="rId5" Type="http://schemas.openxmlformats.org/officeDocument/2006/relationships/image" Target="../media/image8.tiff"/><Relationship Id="rId6" Type="http://schemas.openxmlformats.org/officeDocument/2006/relationships/image" Target="../media/image9.tiff"/><Relationship Id="rId7" Type="http://schemas.openxmlformats.org/officeDocument/2006/relationships/image" Target="../media/image10.tiff"/><Relationship Id="rId8" Type="http://schemas.openxmlformats.org/officeDocument/2006/relationships/image" Target="../media/image15.tiff"/><Relationship Id="rId9" Type="http://schemas.openxmlformats.org/officeDocument/2006/relationships/image" Target="../media/image16.tiff"/><Relationship Id="rId10" Type="http://schemas.openxmlformats.org/officeDocument/2006/relationships/image" Target="../media/image17.tiff"/></Relationships>
</file>

<file path=xl/drawings/_rels/drawing3.xml.rels><?xml version="1.0" encoding="UTF-8" standalone="yes"?>
<Relationships xmlns="http://schemas.openxmlformats.org/package/2006/relationships"><Relationship Id="rId9" Type="http://schemas.openxmlformats.org/officeDocument/2006/relationships/image" Target="../media/image8.tiff"/><Relationship Id="rId20" Type="http://schemas.openxmlformats.org/officeDocument/2006/relationships/image" Target="../media/image19.tiff"/><Relationship Id="rId10" Type="http://schemas.openxmlformats.org/officeDocument/2006/relationships/image" Target="../media/image9.tiff"/><Relationship Id="rId11" Type="http://schemas.openxmlformats.org/officeDocument/2006/relationships/image" Target="../media/image10.tiff"/><Relationship Id="rId12" Type="http://schemas.openxmlformats.org/officeDocument/2006/relationships/image" Target="../media/image11.tiff"/><Relationship Id="rId13" Type="http://schemas.openxmlformats.org/officeDocument/2006/relationships/image" Target="../media/image12.tiff"/><Relationship Id="rId14" Type="http://schemas.openxmlformats.org/officeDocument/2006/relationships/image" Target="../media/image13.tiff"/><Relationship Id="rId15" Type="http://schemas.openxmlformats.org/officeDocument/2006/relationships/image" Target="../media/image14.tiff"/><Relationship Id="rId16" Type="http://schemas.openxmlformats.org/officeDocument/2006/relationships/image" Target="../media/image16.tiff"/><Relationship Id="rId17" Type="http://schemas.openxmlformats.org/officeDocument/2006/relationships/image" Target="../media/image17.tiff"/><Relationship Id="rId18" Type="http://schemas.openxmlformats.org/officeDocument/2006/relationships/image" Target="../media/image18.tiff"/><Relationship Id="rId19" Type="http://schemas.openxmlformats.org/officeDocument/2006/relationships/image" Target="../media/image15.tiff"/><Relationship Id="rId1" Type="http://schemas.openxmlformats.org/officeDocument/2006/relationships/image" Target="../media/image1.tiff"/><Relationship Id="rId2" Type="http://schemas.openxmlformats.org/officeDocument/2006/relationships/image" Target="../media/image2.tiff"/><Relationship Id="rId3" Type="http://schemas.openxmlformats.org/officeDocument/2006/relationships/image" Target="../media/image3.tiff"/><Relationship Id="rId4" Type="http://schemas.openxmlformats.org/officeDocument/2006/relationships/image" Target="../media/image4.tiff"/><Relationship Id="rId5" Type="http://schemas.openxmlformats.org/officeDocument/2006/relationships/image" Target="../media/image5.tiff"/><Relationship Id="rId6" Type="http://schemas.openxmlformats.org/officeDocument/2006/relationships/image" Target="../media/image6.tiff"/><Relationship Id="rId7" Type="http://schemas.openxmlformats.org/officeDocument/2006/relationships/image" Target="../media/image20.tiff"/><Relationship Id="rId8" Type="http://schemas.openxmlformats.org/officeDocument/2006/relationships/image" Target="../media/image7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1</xdr:colOff>
      <xdr:row>49</xdr:row>
      <xdr:rowOff>0</xdr:rowOff>
    </xdr:from>
    <xdr:to>
      <xdr:col>13</xdr:col>
      <xdr:colOff>12574</xdr:colOff>
      <xdr:row>50</xdr:row>
      <xdr:rowOff>226335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765348" y="18446437"/>
          <a:ext cx="842474" cy="61613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13</xdr:col>
      <xdr:colOff>12574</xdr:colOff>
      <xdr:row>6</xdr:row>
      <xdr:rowOff>12574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765347" y="2502277"/>
          <a:ext cx="842475" cy="69158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49</xdr:row>
      <xdr:rowOff>0</xdr:rowOff>
    </xdr:from>
    <xdr:to>
      <xdr:col>13</xdr:col>
      <xdr:colOff>37722</xdr:colOff>
      <xdr:row>50</xdr:row>
      <xdr:rowOff>213763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765347" y="19050000"/>
          <a:ext cx="867623" cy="603564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13</xdr:col>
      <xdr:colOff>25149</xdr:colOff>
      <xdr:row>4</xdr:row>
      <xdr:rowOff>427525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765347" y="1634653"/>
          <a:ext cx="855050" cy="42752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1</xdr:rowOff>
    </xdr:from>
    <xdr:to>
      <xdr:col>13</xdr:col>
      <xdr:colOff>12574</xdr:colOff>
      <xdr:row>3</xdr:row>
      <xdr:rowOff>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765347" y="817328"/>
          <a:ext cx="842475" cy="402376"/>
        </a:xfrm>
        <a:prstGeom prst="rect">
          <a:avLst/>
        </a:prstGeom>
      </xdr:spPr>
    </xdr:pic>
    <xdr:clientData/>
  </xdr:twoCellAnchor>
  <xdr:twoCellAnchor editAs="oneCell">
    <xdr:from>
      <xdr:col>12</xdr:col>
      <xdr:colOff>14083</xdr:colOff>
      <xdr:row>3</xdr:row>
      <xdr:rowOff>1510</xdr:rowOff>
    </xdr:from>
    <xdr:to>
      <xdr:col>13</xdr:col>
      <xdr:colOff>26657</xdr:colOff>
      <xdr:row>3</xdr:row>
      <xdr:rowOff>403886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3779430" y="1221213"/>
          <a:ext cx="842475" cy="402376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31</xdr:row>
      <xdr:rowOff>1</xdr:rowOff>
    </xdr:from>
    <xdr:to>
      <xdr:col>12</xdr:col>
      <xdr:colOff>729307</xdr:colOff>
      <xdr:row>32</xdr:row>
      <xdr:rowOff>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765348" y="13492179"/>
          <a:ext cx="729306" cy="40237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12574</xdr:rowOff>
    </xdr:from>
    <xdr:to>
      <xdr:col>13</xdr:col>
      <xdr:colOff>25149</xdr:colOff>
      <xdr:row>7</xdr:row>
      <xdr:rowOff>452672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765347" y="3571089"/>
          <a:ext cx="855050" cy="440098"/>
        </a:xfrm>
        <a:prstGeom prst="rect">
          <a:avLst/>
        </a:prstGeom>
      </xdr:spPr>
    </xdr:pic>
    <xdr:clientData/>
  </xdr:twoCellAnchor>
  <xdr:twoCellAnchor editAs="oneCell">
    <xdr:from>
      <xdr:col>12</xdr:col>
      <xdr:colOff>25147</xdr:colOff>
      <xdr:row>6</xdr:row>
      <xdr:rowOff>0</xdr:rowOff>
    </xdr:from>
    <xdr:to>
      <xdr:col>13</xdr:col>
      <xdr:colOff>12573</xdr:colOff>
      <xdr:row>7</xdr:row>
      <xdr:rowOff>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790494" y="3181287"/>
          <a:ext cx="817327" cy="465248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13</xdr:col>
      <xdr:colOff>0</xdr:colOff>
      <xdr:row>9</xdr:row>
      <xdr:rowOff>25148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3765347" y="4099208"/>
          <a:ext cx="829901" cy="465247"/>
        </a:xfrm>
        <a:prstGeom prst="rect">
          <a:avLst/>
        </a:prstGeom>
      </xdr:spPr>
    </xdr:pic>
    <xdr:clientData/>
  </xdr:twoCellAnchor>
  <xdr:twoCellAnchor editAs="oneCell">
    <xdr:from>
      <xdr:col>12</xdr:col>
      <xdr:colOff>25148</xdr:colOff>
      <xdr:row>44</xdr:row>
      <xdr:rowOff>12574</xdr:rowOff>
    </xdr:from>
    <xdr:to>
      <xdr:col>13</xdr:col>
      <xdr:colOff>37722</xdr:colOff>
      <xdr:row>45</xdr:row>
      <xdr:rowOff>12571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790495" y="18270396"/>
          <a:ext cx="842475" cy="55326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49</xdr:row>
      <xdr:rowOff>389801</xdr:rowOff>
    </xdr:from>
    <xdr:to>
      <xdr:col>13</xdr:col>
      <xdr:colOff>12574</xdr:colOff>
      <xdr:row>50</xdr:row>
      <xdr:rowOff>641286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765347" y="20822969"/>
          <a:ext cx="842475" cy="64128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0</xdr:rowOff>
    </xdr:from>
    <xdr:to>
      <xdr:col>12</xdr:col>
      <xdr:colOff>804752</xdr:colOff>
      <xdr:row>51</xdr:row>
      <xdr:rowOff>578416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765347" y="21464257"/>
          <a:ext cx="804752" cy="578416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51</xdr:row>
      <xdr:rowOff>603564</xdr:rowOff>
    </xdr:from>
    <xdr:to>
      <xdr:col>13</xdr:col>
      <xdr:colOff>0</xdr:colOff>
      <xdr:row>52</xdr:row>
      <xdr:rowOff>590991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3765347" y="22067821"/>
          <a:ext cx="829901" cy="59099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54</xdr:row>
      <xdr:rowOff>0</xdr:rowOff>
    </xdr:from>
    <xdr:to>
      <xdr:col>13</xdr:col>
      <xdr:colOff>0</xdr:colOff>
      <xdr:row>55</xdr:row>
      <xdr:rowOff>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765347" y="23061188"/>
          <a:ext cx="829901" cy="64128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69</xdr:row>
      <xdr:rowOff>0</xdr:rowOff>
    </xdr:from>
    <xdr:to>
      <xdr:col>13</xdr:col>
      <xdr:colOff>0</xdr:colOff>
      <xdr:row>70</xdr:row>
      <xdr:rowOff>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765347" y="28505842"/>
          <a:ext cx="829901" cy="553267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13</xdr:col>
      <xdr:colOff>12574</xdr:colOff>
      <xdr:row>10</xdr:row>
      <xdr:rowOff>1005940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765347" y="4966832"/>
          <a:ext cx="842475" cy="10059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</xdr:row>
      <xdr:rowOff>1</xdr:rowOff>
    </xdr:from>
    <xdr:to>
      <xdr:col>13</xdr:col>
      <xdr:colOff>0</xdr:colOff>
      <xdr:row>14</xdr:row>
      <xdr:rowOff>1005941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765347" y="6827823"/>
          <a:ext cx="829901" cy="1005940"/>
        </a:xfrm>
        <a:prstGeom prst="rect">
          <a:avLst/>
        </a:prstGeom>
      </xdr:spPr>
    </xdr:pic>
    <xdr:clientData/>
  </xdr:twoCellAnchor>
  <xdr:twoCellAnchor editAs="oneCell">
    <xdr:from>
      <xdr:col>11</xdr:col>
      <xdr:colOff>4023762</xdr:colOff>
      <xdr:row>17</xdr:row>
      <xdr:rowOff>414950</xdr:rowOff>
    </xdr:from>
    <xdr:to>
      <xdr:col>12</xdr:col>
      <xdr:colOff>829900</xdr:colOff>
      <xdr:row>18</xdr:row>
      <xdr:rowOff>980793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765346" y="8726534"/>
          <a:ext cx="829901" cy="980793"/>
        </a:xfrm>
        <a:prstGeom prst="rect">
          <a:avLst/>
        </a:prstGeom>
      </xdr:spPr>
    </xdr:pic>
    <xdr:clientData/>
  </xdr:twoCellAnchor>
  <xdr:twoCellAnchor editAs="oneCell">
    <xdr:from>
      <xdr:col>12</xdr:col>
      <xdr:colOff>12574</xdr:colOff>
      <xdr:row>30</xdr:row>
      <xdr:rowOff>2</xdr:rowOff>
    </xdr:from>
    <xdr:to>
      <xdr:col>13</xdr:col>
      <xdr:colOff>0</xdr:colOff>
      <xdr:row>30</xdr:row>
      <xdr:rowOff>540694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198812" y="13177824"/>
          <a:ext cx="817327" cy="540692"/>
        </a:xfrm>
        <a:prstGeom prst="rect">
          <a:avLst/>
        </a:prstGeom>
      </xdr:spPr>
    </xdr:pic>
    <xdr:clientData/>
  </xdr:twoCellAnchor>
  <xdr:twoCellAnchor editAs="oneCell">
    <xdr:from>
      <xdr:col>12</xdr:col>
      <xdr:colOff>25526</xdr:colOff>
      <xdr:row>70</xdr:row>
      <xdr:rowOff>377228</xdr:rowOff>
    </xdr:from>
    <xdr:to>
      <xdr:col>12</xdr:col>
      <xdr:colOff>774826</xdr:colOff>
      <xdr:row>72</xdr:row>
      <xdr:rowOff>37598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5211764" y="29109406"/>
          <a:ext cx="749300" cy="5154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38100</xdr:colOff>
      <xdr:row>3</xdr:row>
      <xdr:rowOff>596900</xdr:rowOff>
    </xdr:from>
    <xdr:to>
      <xdr:col>13</xdr:col>
      <xdr:colOff>50674</xdr:colOff>
      <xdr:row>4</xdr:row>
      <xdr:rowOff>622300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209500" y="2070100"/>
          <a:ext cx="838074" cy="6477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1</xdr:rowOff>
    </xdr:from>
    <xdr:to>
      <xdr:col>13</xdr:col>
      <xdr:colOff>12574</xdr:colOff>
      <xdr:row>3</xdr:row>
      <xdr:rowOff>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171400" y="825501"/>
          <a:ext cx="838074" cy="64769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30</xdr:row>
      <xdr:rowOff>1</xdr:rowOff>
    </xdr:from>
    <xdr:to>
      <xdr:col>12</xdr:col>
      <xdr:colOff>812799</xdr:colOff>
      <xdr:row>30</xdr:row>
      <xdr:rowOff>596900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171400" y="13246101"/>
          <a:ext cx="812799" cy="59689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12574</xdr:rowOff>
    </xdr:from>
    <xdr:to>
      <xdr:col>13</xdr:col>
      <xdr:colOff>25149</xdr:colOff>
      <xdr:row>6</xdr:row>
      <xdr:rowOff>444500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171400" y="3251074"/>
          <a:ext cx="850649" cy="431926"/>
        </a:xfrm>
        <a:prstGeom prst="rect">
          <a:avLst/>
        </a:prstGeom>
      </xdr:spPr>
    </xdr:pic>
    <xdr:clientData/>
  </xdr:twoCellAnchor>
  <xdr:twoCellAnchor editAs="oneCell">
    <xdr:from>
      <xdr:col>12</xdr:col>
      <xdr:colOff>12447</xdr:colOff>
      <xdr:row>5</xdr:row>
      <xdr:rowOff>12700</xdr:rowOff>
    </xdr:from>
    <xdr:to>
      <xdr:col>12</xdr:col>
      <xdr:colOff>825373</xdr:colOff>
      <xdr:row>5</xdr:row>
      <xdr:rowOff>457200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183847" y="2781300"/>
          <a:ext cx="812926" cy="4445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13</xdr:col>
      <xdr:colOff>0</xdr:colOff>
      <xdr:row>8</xdr:row>
      <xdr:rowOff>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171400" y="3695700"/>
          <a:ext cx="825500" cy="444500"/>
        </a:xfrm>
        <a:prstGeom prst="rect">
          <a:avLst/>
        </a:prstGeom>
      </xdr:spPr>
    </xdr:pic>
    <xdr:clientData/>
  </xdr:twoCellAnchor>
  <xdr:twoCellAnchor editAs="oneCell">
    <xdr:from>
      <xdr:col>12</xdr:col>
      <xdr:colOff>25148</xdr:colOff>
      <xdr:row>43</xdr:row>
      <xdr:rowOff>12574</xdr:rowOff>
    </xdr:from>
    <xdr:to>
      <xdr:col>13</xdr:col>
      <xdr:colOff>37722</xdr:colOff>
      <xdr:row>43</xdr:row>
      <xdr:rowOff>571373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196548" y="18275174"/>
          <a:ext cx="838074" cy="55879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56</xdr:row>
      <xdr:rowOff>0</xdr:rowOff>
    </xdr:from>
    <xdr:to>
      <xdr:col>13</xdr:col>
      <xdr:colOff>0</xdr:colOff>
      <xdr:row>56</xdr:row>
      <xdr:rowOff>520700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171400" y="22098000"/>
          <a:ext cx="825500" cy="5207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13</xdr:col>
      <xdr:colOff>12574</xdr:colOff>
      <xdr:row>10</xdr:row>
      <xdr:rowOff>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171400" y="4572000"/>
          <a:ext cx="838074" cy="10160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13</xdr:row>
      <xdr:rowOff>1</xdr:rowOff>
    </xdr:from>
    <xdr:to>
      <xdr:col>13</xdr:col>
      <xdr:colOff>0</xdr:colOff>
      <xdr:row>13</xdr:row>
      <xdr:rowOff>1054100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171400" y="6438901"/>
          <a:ext cx="825500" cy="1054099"/>
        </a:xfrm>
        <a:prstGeom prst="rect">
          <a:avLst/>
        </a:prstGeom>
      </xdr:spPr>
    </xdr:pic>
    <xdr:clientData/>
  </xdr:twoCellAnchor>
  <xdr:twoCellAnchor editAs="oneCell">
    <xdr:from>
      <xdr:col>11</xdr:col>
      <xdr:colOff>4023762</xdr:colOff>
      <xdr:row>16</xdr:row>
      <xdr:rowOff>414950</xdr:rowOff>
    </xdr:from>
    <xdr:to>
      <xdr:col>13</xdr:col>
      <xdr:colOff>4400</xdr:colOff>
      <xdr:row>18</xdr:row>
      <xdr:rowOff>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169262" y="8339750"/>
          <a:ext cx="832038" cy="9947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29</xdr:row>
      <xdr:rowOff>1</xdr:rowOff>
    </xdr:from>
    <xdr:to>
      <xdr:col>12</xdr:col>
      <xdr:colOff>825499</xdr:colOff>
      <xdr:row>30</xdr:row>
      <xdr:rowOff>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171400" y="13246101"/>
          <a:ext cx="825499" cy="609599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</xdr:colOff>
      <xdr:row>58</xdr:row>
      <xdr:rowOff>12700</xdr:rowOff>
    </xdr:from>
    <xdr:to>
      <xdr:col>12</xdr:col>
      <xdr:colOff>787400</xdr:colOff>
      <xdr:row>59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209500" y="23482300"/>
          <a:ext cx="749300" cy="5715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1</xdr:colOff>
      <xdr:row>55</xdr:row>
      <xdr:rowOff>0</xdr:rowOff>
    </xdr:from>
    <xdr:to>
      <xdr:col>14</xdr:col>
      <xdr:colOff>12574</xdr:colOff>
      <xdr:row>55</xdr:row>
      <xdr:rowOff>622174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171401" y="20408900"/>
          <a:ext cx="838073" cy="62217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</xdr:row>
      <xdr:rowOff>0</xdr:rowOff>
    </xdr:from>
    <xdr:to>
      <xdr:col>14</xdr:col>
      <xdr:colOff>12574</xdr:colOff>
      <xdr:row>8</xdr:row>
      <xdr:rowOff>12574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171400" y="2057400"/>
          <a:ext cx="838074" cy="68567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55</xdr:row>
      <xdr:rowOff>0</xdr:rowOff>
    </xdr:from>
    <xdr:to>
      <xdr:col>14</xdr:col>
      <xdr:colOff>37722</xdr:colOff>
      <xdr:row>55</xdr:row>
      <xdr:rowOff>603564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171400" y="20408900"/>
          <a:ext cx="863222" cy="60356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</xdr:row>
      <xdr:rowOff>0</xdr:rowOff>
    </xdr:from>
    <xdr:to>
      <xdr:col>14</xdr:col>
      <xdr:colOff>25149</xdr:colOff>
      <xdr:row>7</xdr:row>
      <xdr:rowOff>25274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171400" y="1625600"/>
          <a:ext cx="850649" cy="66027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</xdr:row>
      <xdr:rowOff>1</xdr:rowOff>
    </xdr:from>
    <xdr:to>
      <xdr:col>14</xdr:col>
      <xdr:colOff>12574</xdr:colOff>
      <xdr:row>4</xdr:row>
      <xdr:rowOff>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171400" y="800101"/>
          <a:ext cx="838074" cy="406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14083</xdr:colOff>
      <xdr:row>4</xdr:row>
      <xdr:rowOff>1510</xdr:rowOff>
    </xdr:from>
    <xdr:to>
      <xdr:col>14</xdr:col>
      <xdr:colOff>26657</xdr:colOff>
      <xdr:row>4</xdr:row>
      <xdr:rowOff>403886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185483" y="1208010"/>
          <a:ext cx="838074" cy="402376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34</xdr:row>
      <xdr:rowOff>1</xdr:rowOff>
    </xdr:from>
    <xdr:to>
      <xdr:col>13</xdr:col>
      <xdr:colOff>729307</xdr:colOff>
      <xdr:row>35</xdr:row>
      <xdr:rowOff>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171401" y="13106401"/>
          <a:ext cx="729306" cy="40639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35</xdr:row>
      <xdr:rowOff>0</xdr:rowOff>
    </xdr:from>
    <xdr:to>
      <xdr:col>14</xdr:col>
      <xdr:colOff>0</xdr:colOff>
      <xdr:row>35</xdr:row>
      <xdr:rowOff>565842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5171400" y="13512800"/>
          <a:ext cx="825500" cy="56584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12574</xdr:rowOff>
    </xdr:from>
    <xdr:to>
      <xdr:col>14</xdr:col>
      <xdr:colOff>25149</xdr:colOff>
      <xdr:row>8</xdr:row>
      <xdr:rowOff>452672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5171400" y="2743074"/>
          <a:ext cx="850649" cy="440098"/>
        </a:xfrm>
        <a:prstGeom prst="rect">
          <a:avLst/>
        </a:prstGeom>
      </xdr:spPr>
    </xdr:pic>
    <xdr:clientData/>
  </xdr:twoCellAnchor>
  <xdr:twoCellAnchor editAs="oneCell">
    <xdr:from>
      <xdr:col>13</xdr:col>
      <xdr:colOff>25147</xdr:colOff>
      <xdr:row>7</xdr:row>
      <xdr:rowOff>0</xdr:rowOff>
    </xdr:from>
    <xdr:to>
      <xdr:col>14</xdr:col>
      <xdr:colOff>12573</xdr:colOff>
      <xdr:row>8</xdr:row>
      <xdr:rowOff>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196547" y="2260600"/>
          <a:ext cx="812926" cy="4699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</xdr:row>
      <xdr:rowOff>0</xdr:rowOff>
    </xdr:from>
    <xdr:to>
      <xdr:col>14</xdr:col>
      <xdr:colOff>0</xdr:colOff>
      <xdr:row>11</xdr:row>
      <xdr:rowOff>25148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5171400" y="3390900"/>
          <a:ext cx="825500" cy="469648"/>
        </a:xfrm>
        <a:prstGeom prst="rect">
          <a:avLst/>
        </a:prstGeom>
      </xdr:spPr>
    </xdr:pic>
    <xdr:clientData/>
  </xdr:twoCellAnchor>
  <xdr:twoCellAnchor editAs="oneCell">
    <xdr:from>
      <xdr:col>13</xdr:col>
      <xdr:colOff>25148</xdr:colOff>
      <xdr:row>55</xdr:row>
      <xdr:rowOff>0</xdr:rowOff>
    </xdr:from>
    <xdr:to>
      <xdr:col>14</xdr:col>
      <xdr:colOff>37722</xdr:colOff>
      <xdr:row>55</xdr:row>
      <xdr:rowOff>558799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196548" y="20408900"/>
          <a:ext cx="838074" cy="55879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55</xdr:row>
      <xdr:rowOff>0</xdr:rowOff>
    </xdr:from>
    <xdr:to>
      <xdr:col>14</xdr:col>
      <xdr:colOff>12574</xdr:colOff>
      <xdr:row>56</xdr:row>
      <xdr:rowOff>10185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5171400" y="20408900"/>
          <a:ext cx="838074" cy="64518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56</xdr:row>
      <xdr:rowOff>0</xdr:rowOff>
    </xdr:from>
    <xdr:to>
      <xdr:col>13</xdr:col>
      <xdr:colOff>804752</xdr:colOff>
      <xdr:row>56</xdr:row>
      <xdr:rowOff>578416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5171400" y="21043900"/>
          <a:ext cx="804752" cy="578416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56</xdr:row>
      <xdr:rowOff>603564</xdr:rowOff>
    </xdr:from>
    <xdr:to>
      <xdr:col>14</xdr:col>
      <xdr:colOff>0</xdr:colOff>
      <xdr:row>57</xdr:row>
      <xdr:rowOff>590991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5171400" y="21647464"/>
          <a:ext cx="825500" cy="59702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58</xdr:row>
      <xdr:rowOff>0</xdr:rowOff>
    </xdr:from>
    <xdr:to>
      <xdr:col>14</xdr:col>
      <xdr:colOff>0</xdr:colOff>
      <xdr:row>59</xdr:row>
      <xdr:rowOff>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5171400" y="22263100"/>
          <a:ext cx="825500" cy="6350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</xdr:row>
      <xdr:rowOff>0</xdr:rowOff>
    </xdr:from>
    <xdr:to>
      <xdr:col>14</xdr:col>
      <xdr:colOff>12574</xdr:colOff>
      <xdr:row>12</xdr:row>
      <xdr:rowOff>1005940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5171400" y="4038600"/>
          <a:ext cx="838074" cy="100594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16</xdr:row>
      <xdr:rowOff>1</xdr:rowOff>
    </xdr:from>
    <xdr:to>
      <xdr:col>14</xdr:col>
      <xdr:colOff>0</xdr:colOff>
      <xdr:row>16</xdr:row>
      <xdr:rowOff>1005941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5171400" y="5905501"/>
          <a:ext cx="825500" cy="1005940"/>
        </a:xfrm>
        <a:prstGeom prst="rect">
          <a:avLst/>
        </a:prstGeom>
      </xdr:spPr>
    </xdr:pic>
    <xdr:clientData/>
  </xdr:twoCellAnchor>
  <xdr:twoCellAnchor editAs="oneCell">
    <xdr:from>
      <xdr:col>12</xdr:col>
      <xdr:colOff>4023762</xdr:colOff>
      <xdr:row>19</xdr:row>
      <xdr:rowOff>414950</xdr:rowOff>
    </xdr:from>
    <xdr:to>
      <xdr:col>14</xdr:col>
      <xdr:colOff>4400</xdr:colOff>
      <xdr:row>20</xdr:row>
      <xdr:rowOff>980792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5169262" y="7806350"/>
          <a:ext cx="832038" cy="98494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</xdr:row>
      <xdr:rowOff>1</xdr:rowOff>
    </xdr:from>
    <xdr:to>
      <xdr:col>14</xdr:col>
      <xdr:colOff>12574</xdr:colOff>
      <xdr:row>6</xdr:row>
      <xdr:rowOff>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171400" y="1625601"/>
          <a:ext cx="838074" cy="431799"/>
        </a:xfrm>
        <a:prstGeom prst="rect">
          <a:avLst/>
        </a:prstGeom>
      </xdr:spPr>
    </xdr:pic>
    <xdr:clientData/>
  </xdr:twoCellAnchor>
  <xdr:twoCellAnchor editAs="oneCell">
    <xdr:from>
      <xdr:col>13</xdr:col>
      <xdr:colOff>25148</xdr:colOff>
      <xdr:row>35</xdr:row>
      <xdr:rowOff>0</xdr:rowOff>
    </xdr:from>
    <xdr:to>
      <xdr:col>14</xdr:col>
      <xdr:colOff>37722</xdr:colOff>
      <xdr:row>35</xdr:row>
      <xdr:rowOff>558799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5196548" y="14122400"/>
          <a:ext cx="838074" cy="558799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60</xdr:row>
      <xdr:rowOff>0</xdr:rowOff>
    </xdr:from>
    <xdr:to>
      <xdr:col>14</xdr:col>
      <xdr:colOff>0</xdr:colOff>
      <xdr:row>61</xdr:row>
      <xdr:rowOff>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5171400" y="23101300"/>
          <a:ext cx="825500" cy="5588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42</xdr:row>
      <xdr:rowOff>0</xdr:rowOff>
    </xdr:from>
    <xdr:to>
      <xdr:col>14</xdr:col>
      <xdr:colOff>12574</xdr:colOff>
      <xdr:row>42</xdr:row>
      <xdr:rowOff>609600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171400" y="15544800"/>
          <a:ext cx="838074" cy="609600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33</xdr:row>
      <xdr:rowOff>1</xdr:rowOff>
    </xdr:from>
    <xdr:to>
      <xdr:col>13</xdr:col>
      <xdr:colOff>729307</xdr:colOff>
      <xdr:row>34</xdr:row>
      <xdr:rowOff>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5171401" y="12496801"/>
          <a:ext cx="729306" cy="609599"/>
        </a:xfrm>
        <a:prstGeom prst="rect">
          <a:avLst/>
        </a:prstGeom>
      </xdr:spPr>
    </xdr:pic>
    <xdr:clientData/>
  </xdr:twoCellAnchor>
  <xdr:twoCellAnchor editAs="oneCell">
    <xdr:from>
      <xdr:col>13</xdr:col>
      <xdr:colOff>76200</xdr:colOff>
      <xdr:row>71</xdr:row>
      <xdr:rowOff>0</xdr:rowOff>
    </xdr:from>
    <xdr:to>
      <xdr:col>14</xdr:col>
      <xdr:colOff>0</xdr:colOff>
      <xdr:row>72</xdr:row>
      <xdr:rowOff>38100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6073100" y="26098500"/>
          <a:ext cx="749300" cy="495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s://na.suzohapp.com/products/driving_controls/50-2000-05" TargetMode="External"/><Relationship Id="rId2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hyperlink" Target="https://na.suzohapp.com/products/driving_controls/50-2000-05" TargetMode="External"/><Relationship Id="rId2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86"/>
  <sheetViews>
    <sheetView tabSelected="1" topLeftCell="A19" zoomScale="101" workbookViewId="0">
      <selection activeCell="A34" sqref="A34:XFD34"/>
    </sheetView>
  </sheetViews>
  <sheetFormatPr baseColWidth="10" defaultRowHeight="16" x14ac:dyDescent="0.2"/>
  <cols>
    <col min="1" max="1" width="51.83203125" style="4" customWidth="1"/>
    <col min="2" max="2" width="19.83203125" style="4" customWidth="1"/>
    <col min="3" max="3" width="22.1640625" style="24" customWidth="1"/>
    <col min="4" max="4" width="33.83203125" style="4" customWidth="1"/>
    <col min="5" max="5" width="20.5" style="4" customWidth="1"/>
    <col min="6" max="6" width="26" style="24" customWidth="1"/>
    <col min="7" max="7" width="10.83203125" style="4"/>
    <col min="8" max="8" width="60" style="4" customWidth="1"/>
    <col min="9" max="9" width="10.83203125" style="4"/>
    <col min="10" max="11" width="10.83203125" style="9"/>
    <col min="12" max="12" width="52.83203125" style="4" customWidth="1"/>
    <col min="13" max="16384" width="10.83203125" style="4"/>
  </cols>
  <sheetData>
    <row r="1" spans="1:13" s="1" customFormat="1" ht="31" customHeight="1" x14ac:dyDescent="0.2">
      <c r="A1" s="1" t="s">
        <v>4</v>
      </c>
      <c r="B1" s="1" t="s">
        <v>0</v>
      </c>
      <c r="C1" s="22" t="s">
        <v>25</v>
      </c>
      <c r="D1" s="1" t="s">
        <v>28</v>
      </c>
      <c r="E1" s="1" t="s">
        <v>26</v>
      </c>
      <c r="F1" s="22" t="s">
        <v>27</v>
      </c>
      <c r="G1" s="1" t="s">
        <v>1</v>
      </c>
      <c r="H1" s="1" t="s">
        <v>2</v>
      </c>
      <c r="I1" s="1" t="s">
        <v>5</v>
      </c>
      <c r="J1" s="7" t="s">
        <v>3</v>
      </c>
      <c r="K1" s="7" t="s">
        <v>38</v>
      </c>
      <c r="L1" s="1" t="s">
        <v>124</v>
      </c>
    </row>
    <row r="2" spans="1:13" s="3" customFormat="1" ht="34" customHeight="1" x14ac:dyDescent="0.2">
      <c r="A2" s="2" t="s">
        <v>56</v>
      </c>
      <c r="C2" s="23"/>
      <c r="F2" s="23"/>
      <c r="J2" s="8"/>
      <c r="K2" s="8"/>
    </row>
    <row r="3" spans="1:13" ht="32" x14ac:dyDescent="0.2">
      <c r="A3" s="4" t="s">
        <v>139</v>
      </c>
      <c r="B3" s="4" t="s">
        <v>45</v>
      </c>
      <c r="C3" s="24" t="s">
        <v>46</v>
      </c>
      <c r="D3" s="4" t="s">
        <v>168</v>
      </c>
      <c r="E3" s="4" t="s">
        <v>45</v>
      </c>
      <c r="F3" s="24" t="s">
        <v>46</v>
      </c>
      <c r="H3" s="4" t="s">
        <v>49</v>
      </c>
      <c r="I3" s="4">
        <v>1</v>
      </c>
      <c r="J3" s="9">
        <v>350</v>
      </c>
      <c r="K3" s="9">
        <f>I3*J3</f>
        <v>350</v>
      </c>
      <c r="L3" s="16" t="s">
        <v>228</v>
      </c>
    </row>
    <row r="4" spans="1:13" ht="33" customHeight="1" x14ac:dyDescent="0.2">
      <c r="A4" s="4" t="s">
        <v>140</v>
      </c>
      <c r="B4" s="4" t="s">
        <v>45</v>
      </c>
      <c r="C4" s="24" t="s">
        <v>47</v>
      </c>
      <c r="D4" s="4" t="s">
        <v>123</v>
      </c>
      <c r="E4" s="4" t="s">
        <v>45</v>
      </c>
      <c r="F4" s="24" t="s">
        <v>47</v>
      </c>
      <c r="H4" s="4" t="s">
        <v>48</v>
      </c>
      <c r="I4" s="4">
        <v>2</v>
      </c>
      <c r="J4" s="9">
        <v>615</v>
      </c>
      <c r="K4" s="9">
        <f>I4*J4</f>
        <v>1230</v>
      </c>
    </row>
    <row r="5" spans="1:13" s="3" customFormat="1" ht="36" customHeight="1" x14ac:dyDescent="0.2">
      <c r="A5" s="2" t="s">
        <v>57</v>
      </c>
      <c r="C5" s="23"/>
      <c r="F5" s="23"/>
      <c r="J5" s="8"/>
      <c r="K5" s="8"/>
    </row>
    <row r="6" spans="1:13" ht="53" customHeight="1" x14ac:dyDescent="0.2">
      <c r="A6" s="4" t="s">
        <v>44</v>
      </c>
      <c r="B6" s="4" t="s">
        <v>41</v>
      </c>
      <c r="C6" s="24" t="s">
        <v>43</v>
      </c>
      <c r="D6" s="4" t="s">
        <v>39</v>
      </c>
      <c r="E6" s="4" t="s">
        <v>40</v>
      </c>
      <c r="F6" s="24" t="s">
        <v>42</v>
      </c>
      <c r="H6" s="4" t="s">
        <v>141</v>
      </c>
      <c r="I6" s="4">
        <v>2</v>
      </c>
      <c r="J6" s="9">
        <v>6.91</v>
      </c>
      <c r="K6" s="9">
        <f>I6*J6</f>
        <v>13.82</v>
      </c>
    </row>
    <row r="7" spans="1:13" ht="37" customHeight="1" x14ac:dyDescent="0.2">
      <c r="A7" s="4" t="s">
        <v>6</v>
      </c>
      <c r="B7" s="4" t="s">
        <v>51</v>
      </c>
      <c r="D7" s="4" t="s">
        <v>53</v>
      </c>
      <c r="E7" s="4" t="s">
        <v>51</v>
      </c>
      <c r="H7" s="4" t="s">
        <v>52</v>
      </c>
      <c r="I7" s="16">
        <v>0</v>
      </c>
      <c r="J7" s="9">
        <v>19.989999999999998</v>
      </c>
      <c r="K7" s="9">
        <f>I7*J7</f>
        <v>0</v>
      </c>
      <c r="L7" s="16" t="s">
        <v>125</v>
      </c>
    </row>
    <row r="8" spans="1:13" ht="36" customHeight="1" x14ac:dyDescent="0.2">
      <c r="A8" s="4" t="s">
        <v>7</v>
      </c>
      <c r="B8" s="4" t="s">
        <v>51</v>
      </c>
      <c r="D8" s="4" t="s">
        <v>50</v>
      </c>
      <c r="E8" s="4" t="s">
        <v>51</v>
      </c>
      <c r="H8" s="4" t="s">
        <v>172</v>
      </c>
      <c r="I8" s="4">
        <v>1</v>
      </c>
      <c r="J8" s="9">
        <v>24.99</v>
      </c>
      <c r="K8" s="9">
        <f>I8*J8</f>
        <v>24.99</v>
      </c>
    </row>
    <row r="9" spans="1:13" ht="35" customHeight="1" x14ac:dyDescent="0.2">
      <c r="A9" s="4" t="s">
        <v>34</v>
      </c>
      <c r="B9" s="4" t="s">
        <v>29</v>
      </c>
      <c r="C9" s="24" t="s">
        <v>36</v>
      </c>
      <c r="D9" s="4" t="s">
        <v>37</v>
      </c>
      <c r="E9" s="4" t="s">
        <v>29</v>
      </c>
      <c r="F9" s="24" t="s">
        <v>35</v>
      </c>
      <c r="H9" s="4" t="s">
        <v>173</v>
      </c>
      <c r="I9" s="16">
        <v>0</v>
      </c>
      <c r="J9" s="9">
        <v>3.69</v>
      </c>
      <c r="K9" s="9">
        <f>I9*J9</f>
        <v>0</v>
      </c>
      <c r="L9" s="16" t="s">
        <v>125</v>
      </c>
    </row>
    <row r="10" spans="1:13" s="3" customFormat="1" ht="34" customHeight="1" x14ac:dyDescent="0.2">
      <c r="A10" s="2" t="s">
        <v>58</v>
      </c>
      <c r="C10" s="23"/>
      <c r="F10" s="23"/>
      <c r="J10" s="8"/>
      <c r="K10" s="8"/>
    </row>
    <row r="11" spans="1:13" s="14" customFormat="1" ht="80" customHeight="1" x14ac:dyDescent="0.2">
      <c r="A11" s="14" t="s">
        <v>113</v>
      </c>
      <c r="B11" s="14" t="s">
        <v>30</v>
      </c>
      <c r="C11" s="35" t="s">
        <v>193</v>
      </c>
      <c r="D11" s="14" t="s">
        <v>194</v>
      </c>
      <c r="E11" s="14" t="s">
        <v>30</v>
      </c>
      <c r="F11" s="29" t="s">
        <v>193</v>
      </c>
      <c r="H11" s="14" t="s">
        <v>112</v>
      </c>
      <c r="I11" s="14">
        <v>1</v>
      </c>
      <c r="J11" s="15">
        <v>645</v>
      </c>
      <c r="K11" s="15">
        <f t="shared" ref="K11:K24" si="0">I11*J11</f>
        <v>645</v>
      </c>
    </row>
    <row r="12" spans="1:13" s="14" customFormat="1" x14ac:dyDescent="0.2">
      <c r="A12" s="14" t="s">
        <v>115</v>
      </c>
      <c r="B12" s="14" t="s">
        <v>30</v>
      </c>
      <c r="C12" s="36" t="s">
        <v>195</v>
      </c>
      <c r="D12" s="14" t="s">
        <v>196</v>
      </c>
      <c r="E12" s="14" t="s">
        <v>30</v>
      </c>
      <c r="F12" s="29" t="s">
        <v>195</v>
      </c>
      <c r="H12" s="14" t="s">
        <v>112</v>
      </c>
      <c r="I12" s="14">
        <v>1</v>
      </c>
      <c r="J12" s="15">
        <v>20.88</v>
      </c>
      <c r="K12" s="15">
        <f t="shared" si="0"/>
        <v>20.88</v>
      </c>
      <c r="M12" s="14" t="s">
        <v>181</v>
      </c>
    </row>
    <row r="13" spans="1:13" s="14" customFormat="1" x14ac:dyDescent="0.2">
      <c r="A13" s="14" t="s">
        <v>114</v>
      </c>
      <c r="B13" s="14" t="s">
        <v>30</v>
      </c>
      <c r="C13" s="36" t="s">
        <v>198</v>
      </c>
      <c r="D13" s="37" t="s">
        <v>197</v>
      </c>
      <c r="E13" s="14" t="s">
        <v>30</v>
      </c>
      <c r="F13" s="36" t="s">
        <v>198</v>
      </c>
      <c r="H13" s="14" t="s">
        <v>112</v>
      </c>
      <c r="I13" s="14">
        <v>1</v>
      </c>
      <c r="J13" s="15">
        <v>13.79</v>
      </c>
      <c r="K13" s="15">
        <f t="shared" si="0"/>
        <v>13.79</v>
      </c>
      <c r="M13" s="14" t="s">
        <v>181</v>
      </c>
    </row>
    <row r="14" spans="1:13" s="14" customFormat="1" ht="35" customHeight="1" x14ac:dyDescent="0.2">
      <c r="A14" s="14" t="s">
        <v>106</v>
      </c>
      <c r="B14" s="14" t="s">
        <v>30</v>
      </c>
      <c r="C14" s="36" t="s">
        <v>199</v>
      </c>
      <c r="D14" s="37" t="s">
        <v>200</v>
      </c>
      <c r="E14" s="14" t="s">
        <v>30</v>
      </c>
      <c r="F14" s="29" t="s">
        <v>199</v>
      </c>
      <c r="H14" s="14" t="s">
        <v>112</v>
      </c>
      <c r="I14" s="14">
        <v>1</v>
      </c>
      <c r="J14" s="38">
        <v>135</v>
      </c>
      <c r="K14" s="15">
        <f t="shared" ref="K14:K19" si="1">I14*J14</f>
        <v>135</v>
      </c>
      <c r="M14" s="14" t="s">
        <v>181</v>
      </c>
    </row>
    <row r="15" spans="1:13" s="14" customFormat="1" ht="85" customHeight="1" x14ac:dyDescent="0.2">
      <c r="A15" s="14" t="s">
        <v>116</v>
      </c>
      <c r="B15" s="14" t="s">
        <v>30</v>
      </c>
      <c r="C15" s="36" t="s">
        <v>201</v>
      </c>
      <c r="D15" s="37" t="s">
        <v>202</v>
      </c>
      <c r="E15" s="14" t="s">
        <v>30</v>
      </c>
      <c r="F15" s="36" t="s">
        <v>201</v>
      </c>
      <c r="H15" s="14" t="s">
        <v>119</v>
      </c>
      <c r="I15" s="14">
        <v>1</v>
      </c>
      <c r="J15" s="15">
        <v>525</v>
      </c>
      <c r="K15" s="15">
        <f t="shared" si="1"/>
        <v>525</v>
      </c>
    </row>
    <row r="16" spans="1:13" s="14" customFormat="1" x14ac:dyDescent="0.2">
      <c r="A16" s="14" t="s">
        <v>117</v>
      </c>
      <c r="B16" s="14" t="s">
        <v>30</v>
      </c>
      <c r="C16" s="36" t="s">
        <v>203</v>
      </c>
      <c r="D16" s="37" t="s">
        <v>204</v>
      </c>
      <c r="E16" s="14" t="s">
        <v>30</v>
      </c>
      <c r="F16" s="36" t="s">
        <v>203</v>
      </c>
      <c r="H16" s="14" t="s">
        <v>119</v>
      </c>
      <c r="I16" s="14">
        <v>1</v>
      </c>
      <c r="J16" s="38">
        <v>21</v>
      </c>
      <c r="K16" s="15">
        <f t="shared" si="1"/>
        <v>21</v>
      </c>
      <c r="M16" s="14" t="s">
        <v>181</v>
      </c>
    </row>
    <row r="17" spans="1:13" s="14" customFormat="1" x14ac:dyDescent="0.2">
      <c r="A17" s="14" t="s">
        <v>118</v>
      </c>
      <c r="B17" s="14" t="s">
        <v>30</v>
      </c>
      <c r="C17" s="36" t="s">
        <v>205</v>
      </c>
      <c r="D17" s="37" t="s">
        <v>206</v>
      </c>
      <c r="E17" s="14" t="s">
        <v>30</v>
      </c>
      <c r="F17" s="36" t="s">
        <v>205</v>
      </c>
      <c r="H17" s="14" t="s">
        <v>119</v>
      </c>
      <c r="I17" s="14">
        <v>1</v>
      </c>
      <c r="J17" s="38">
        <v>15.41</v>
      </c>
      <c r="K17" s="15">
        <f t="shared" si="1"/>
        <v>15.41</v>
      </c>
      <c r="M17" s="14" t="s">
        <v>181</v>
      </c>
    </row>
    <row r="18" spans="1:13" s="14" customFormat="1" ht="33" customHeight="1" x14ac:dyDescent="0.2">
      <c r="A18" s="14" t="s">
        <v>107</v>
      </c>
      <c r="B18" s="14" t="s">
        <v>30</v>
      </c>
      <c r="C18" s="36" t="s">
        <v>207</v>
      </c>
      <c r="D18" s="37" t="s">
        <v>208</v>
      </c>
      <c r="E18" s="14" t="s">
        <v>30</v>
      </c>
      <c r="F18" s="36" t="s">
        <v>207</v>
      </c>
      <c r="H18" s="14" t="s">
        <v>119</v>
      </c>
      <c r="I18" s="14">
        <v>1</v>
      </c>
      <c r="J18" s="38">
        <v>70</v>
      </c>
      <c r="K18" s="15">
        <f t="shared" si="1"/>
        <v>70</v>
      </c>
      <c r="M18" s="14" t="s">
        <v>181</v>
      </c>
    </row>
    <row r="19" spans="1:13" s="14" customFormat="1" ht="78" customHeight="1" x14ac:dyDescent="0.2">
      <c r="A19" s="14" t="s">
        <v>120</v>
      </c>
      <c r="B19" s="14" t="s">
        <v>30</v>
      </c>
      <c r="C19" s="39" t="s">
        <v>209</v>
      </c>
      <c r="D19" s="37" t="s">
        <v>210</v>
      </c>
      <c r="E19" s="14" t="s">
        <v>30</v>
      </c>
      <c r="F19" s="39" t="s">
        <v>209</v>
      </c>
      <c r="H19" s="14" t="s">
        <v>121</v>
      </c>
      <c r="I19" s="14">
        <v>1</v>
      </c>
      <c r="J19" s="15">
        <v>425</v>
      </c>
      <c r="K19" s="15">
        <f t="shared" si="1"/>
        <v>425</v>
      </c>
    </row>
    <row r="20" spans="1:13" s="14" customFormat="1" x14ac:dyDescent="0.2">
      <c r="A20" s="14" t="s">
        <v>108</v>
      </c>
      <c r="B20" s="14" t="s">
        <v>30</v>
      </c>
      <c r="C20" s="36" t="s">
        <v>211</v>
      </c>
      <c r="D20" s="37" t="s">
        <v>212</v>
      </c>
      <c r="E20" s="14" t="s">
        <v>30</v>
      </c>
      <c r="F20" s="36" t="s">
        <v>211</v>
      </c>
      <c r="H20" s="14" t="s">
        <v>121</v>
      </c>
      <c r="I20" s="14">
        <v>1</v>
      </c>
      <c r="J20" s="15">
        <v>25.34</v>
      </c>
      <c r="K20" s="15">
        <f t="shared" si="0"/>
        <v>25.34</v>
      </c>
      <c r="M20" s="14" t="s">
        <v>181</v>
      </c>
    </row>
    <row r="21" spans="1:13" s="14" customFormat="1" x14ac:dyDescent="0.2">
      <c r="A21" s="14" t="s">
        <v>215</v>
      </c>
      <c r="B21" s="14" t="s">
        <v>30</v>
      </c>
      <c r="C21" s="36" t="s">
        <v>213</v>
      </c>
      <c r="D21" s="14" t="s">
        <v>214</v>
      </c>
      <c r="E21" s="14" t="s">
        <v>30</v>
      </c>
      <c r="F21" s="36" t="s">
        <v>213</v>
      </c>
      <c r="I21" s="14">
        <v>1</v>
      </c>
      <c r="J21" s="15">
        <v>21.88</v>
      </c>
      <c r="K21" s="15">
        <f t="shared" si="0"/>
        <v>21.88</v>
      </c>
      <c r="M21" s="14" t="s">
        <v>181</v>
      </c>
    </row>
    <row r="22" spans="1:13" s="14" customFormat="1" ht="33" customHeight="1" x14ac:dyDescent="0.2">
      <c r="A22" s="14" t="s">
        <v>218</v>
      </c>
      <c r="B22" s="14" t="s">
        <v>96</v>
      </c>
      <c r="C22" s="29" t="s">
        <v>102</v>
      </c>
      <c r="D22" s="14" t="s">
        <v>97</v>
      </c>
      <c r="E22" s="14" t="s">
        <v>99</v>
      </c>
      <c r="F22" s="29" t="s">
        <v>102</v>
      </c>
      <c r="H22" s="14" t="s">
        <v>98</v>
      </c>
      <c r="I22" s="14">
        <v>1</v>
      </c>
      <c r="J22" s="15">
        <v>442</v>
      </c>
      <c r="K22" s="15">
        <f t="shared" ref="K22" si="2">I22*J22</f>
        <v>442</v>
      </c>
      <c r="M22" s="14" t="s">
        <v>181</v>
      </c>
    </row>
    <row r="23" spans="1:13" s="14" customFormat="1" ht="33" customHeight="1" x14ac:dyDescent="0.2">
      <c r="A23" s="14" t="s">
        <v>221</v>
      </c>
      <c r="B23" s="14" t="s">
        <v>96</v>
      </c>
      <c r="C23" s="29" t="s">
        <v>217</v>
      </c>
      <c r="D23" s="14" t="s">
        <v>97</v>
      </c>
      <c r="E23" s="14" t="s">
        <v>99</v>
      </c>
      <c r="F23" s="29" t="s">
        <v>217</v>
      </c>
      <c r="H23" s="14" t="s">
        <v>98</v>
      </c>
      <c r="I23" s="14">
        <v>1</v>
      </c>
      <c r="J23" s="15">
        <v>40</v>
      </c>
      <c r="K23" s="15">
        <f t="shared" si="0"/>
        <v>40</v>
      </c>
      <c r="M23" s="14" t="s">
        <v>181</v>
      </c>
    </row>
    <row r="24" spans="1:13" s="14" customFormat="1" ht="33" customHeight="1" x14ac:dyDescent="0.2">
      <c r="A24" s="14" t="s">
        <v>222</v>
      </c>
      <c r="B24" s="14" t="s">
        <v>96</v>
      </c>
      <c r="C24" s="29" t="s">
        <v>224</v>
      </c>
      <c r="D24" s="14" t="s">
        <v>225</v>
      </c>
      <c r="E24" s="14" t="s">
        <v>99</v>
      </c>
      <c r="F24" s="29" t="s">
        <v>224</v>
      </c>
      <c r="H24" s="14" t="s">
        <v>98</v>
      </c>
      <c r="I24" s="14">
        <v>1</v>
      </c>
      <c r="J24" s="15">
        <v>18</v>
      </c>
      <c r="K24" s="15">
        <f t="shared" si="0"/>
        <v>18</v>
      </c>
      <c r="M24" s="14" t="s">
        <v>181</v>
      </c>
    </row>
    <row r="25" spans="1:13" s="14" customFormat="1" ht="33" customHeight="1" x14ac:dyDescent="0.2">
      <c r="A25" s="14" t="s">
        <v>223</v>
      </c>
      <c r="B25" s="14" t="s">
        <v>96</v>
      </c>
      <c r="C25" s="29" t="s">
        <v>219</v>
      </c>
      <c r="D25" s="14" t="s">
        <v>220</v>
      </c>
      <c r="E25" s="14" t="s">
        <v>99</v>
      </c>
      <c r="F25" s="29" t="s">
        <v>219</v>
      </c>
      <c r="H25" s="14" t="s">
        <v>98</v>
      </c>
      <c r="I25" s="14">
        <v>1</v>
      </c>
      <c r="J25" s="15">
        <v>18</v>
      </c>
      <c r="K25" s="15">
        <f t="shared" ref="K25" si="3">I25*J25</f>
        <v>18</v>
      </c>
      <c r="M25" s="14" t="s">
        <v>181</v>
      </c>
    </row>
    <row r="26" spans="1:13" s="14" customFormat="1" ht="32" customHeight="1" x14ac:dyDescent="0.2">
      <c r="A26" s="14" t="s">
        <v>103</v>
      </c>
      <c r="B26" s="14" t="s">
        <v>96</v>
      </c>
      <c r="C26" s="29" t="s">
        <v>100</v>
      </c>
      <c r="E26" s="14" t="s">
        <v>99</v>
      </c>
      <c r="F26" s="29"/>
      <c r="H26" s="14" t="s">
        <v>98</v>
      </c>
      <c r="I26" s="14">
        <v>1</v>
      </c>
      <c r="J26" s="15">
        <v>65</v>
      </c>
      <c r="K26" s="15">
        <f t="shared" ref="K26:K28" si="4">I26*J26</f>
        <v>65</v>
      </c>
      <c r="M26" s="14" t="s">
        <v>181</v>
      </c>
    </row>
    <row r="27" spans="1:13" s="14" customFormat="1" ht="31" customHeight="1" x14ac:dyDescent="0.2">
      <c r="A27" s="14" t="s">
        <v>104</v>
      </c>
      <c r="B27" s="14" t="s">
        <v>96</v>
      </c>
      <c r="C27" s="29" t="s">
        <v>101</v>
      </c>
      <c r="E27" s="14" t="s">
        <v>99</v>
      </c>
      <c r="F27" s="29"/>
      <c r="H27" s="14" t="s">
        <v>98</v>
      </c>
      <c r="I27" s="14">
        <v>1</v>
      </c>
      <c r="J27" s="15">
        <v>135</v>
      </c>
      <c r="K27" s="15">
        <f t="shared" si="4"/>
        <v>135</v>
      </c>
      <c r="M27" s="14" t="s">
        <v>181</v>
      </c>
    </row>
    <row r="28" spans="1:13" s="14" customFormat="1" x14ac:dyDescent="0.2">
      <c r="A28" s="14" t="s">
        <v>105</v>
      </c>
      <c r="B28" s="14" t="s">
        <v>110</v>
      </c>
      <c r="C28" s="29" t="s">
        <v>216</v>
      </c>
      <c r="D28" s="14" t="s">
        <v>111</v>
      </c>
      <c r="E28" s="14" t="s">
        <v>110</v>
      </c>
      <c r="F28" s="29" t="s">
        <v>216</v>
      </c>
      <c r="H28" s="14" t="s">
        <v>109</v>
      </c>
      <c r="I28" s="14">
        <v>1</v>
      </c>
      <c r="J28" s="15">
        <v>369</v>
      </c>
      <c r="K28" s="15">
        <f t="shared" si="4"/>
        <v>369</v>
      </c>
      <c r="M28" s="14" t="s">
        <v>181</v>
      </c>
    </row>
    <row r="29" spans="1:13" s="1" customFormat="1" ht="31" customHeight="1" x14ac:dyDescent="0.2">
      <c r="A29" s="1" t="s">
        <v>4</v>
      </c>
      <c r="B29" s="1" t="s">
        <v>0</v>
      </c>
      <c r="C29" s="22" t="s">
        <v>25</v>
      </c>
      <c r="D29" s="1" t="s">
        <v>28</v>
      </c>
      <c r="E29" s="1" t="s">
        <v>26</v>
      </c>
      <c r="F29" s="22" t="s">
        <v>27</v>
      </c>
      <c r="G29" s="1" t="s">
        <v>1</v>
      </c>
      <c r="H29" s="1" t="s">
        <v>2</v>
      </c>
      <c r="I29" s="1" t="s">
        <v>5</v>
      </c>
      <c r="J29" s="7" t="s">
        <v>3</v>
      </c>
      <c r="K29" s="7" t="s">
        <v>38</v>
      </c>
    </row>
    <row r="30" spans="1:13" s="3" customFormat="1" ht="34" customHeight="1" x14ac:dyDescent="0.2">
      <c r="A30" s="2" t="s">
        <v>22</v>
      </c>
      <c r="C30" s="23"/>
      <c r="F30" s="23"/>
      <c r="J30" s="8"/>
      <c r="K30" s="8"/>
    </row>
    <row r="31" spans="1:13" ht="49" customHeight="1" x14ac:dyDescent="0.2">
      <c r="A31" s="4" t="s">
        <v>8</v>
      </c>
      <c r="B31" s="4" t="s">
        <v>95</v>
      </c>
      <c r="C31" s="24" t="s">
        <v>234</v>
      </c>
      <c r="D31" s="4" t="s">
        <v>235</v>
      </c>
      <c r="E31" s="4" t="s">
        <v>94</v>
      </c>
      <c r="F31" s="24" t="s">
        <v>236</v>
      </c>
      <c r="H31" s="4" t="s">
        <v>237</v>
      </c>
      <c r="I31" s="4">
        <v>1</v>
      </c>
      <c r="J31" s="9">
        <v>61.34</v>
      </c>
      <c r="K31" s="9">
        <f>I31*J31</f>
        <v>61.34</v>
      </c>
    </row>
    <row r="32" spans="1:13" ht="32" x14ac:dyDescent="0.2">
      <c r="A32" s="4" t="s">
        <v>8</v>
      </c>
      <c r="B32" s="4" t="s">
        <v>95</v>
      </c>
      <c r="C32" s="24" t="s">
        <v>134</v>
      </c>
      <c r="D32" s="4" t="s">
        <v>133</v>
      </c>
      <c r="E32" s="4" t="s">
        <v>94</v>
      </c>
      <c r="F32" s="24" t="s">
        <v>135</v>
      </c>
      <c r="H32" s="4" t="s">
        <v>132</v>
      </c>
      <c r="I32" s="4">
        <v>1</v>
      </c>
      <c r="J32" s="9">
        <v>55.18</v>
      </c>
      <c r="K32" s="9">
        <f>I32*J32</f>
        <v>55.18</v>
      </c>
    </row>
    <row r="33" spans="1:17" ht="48" x14ac:dyDescent="0.2">
      <c r="A33" s="4" t="s">
        <v>21</v>
      </c>
      <c r="B33" s="4" t="s">
        <v>308</v>
      </c>
      <c r="C33" s="24" t="s">
        <v>322</v>
      </c>
      <c r="D33" s="4" t="s">
        <v>324</v>
      </c>
      <c r="E33" s="4" t="s">
        <v>323</v>
      </c>
      <c r="F33" s="24" t="s">
        <v>321</v>
      </c>
      <c r="H33" s="4" t="s">
        <v>325</v>
      </c>
      <c r="I33" s="4">
        <v>2</v>
      </c>
      <c r="J33" s="51">
        <v>60.32</v>
      </c>
      <c r="K33" s="9">
        <f>I33*J33</f>
        <v>120.64</v>
      </c>
      <c r="L33" s="51"/>
      <c r="M33" s="4" t="s">
        <v>181</v>
      </c>
      <c r="Q33" s="51"/>
    </row>
    <row r="34" spans="1:17" s="3" customFormat="1" ht="31" customHeight="1" x14ac:dyDescent="0.2">
      <c r="A34" s="2" t="s">
        <v>226</v>
      </c>
      <c r="C34" s="23"/>
      <c r="F34" s="23"/>
      <c r="J34" s="8"/>
      <c r="K34" s="8"/>
    </row>
    <row r="35" spans="1:17" s="6" customFormat="1" ht="32" x14ac:dyDescent="0.2">
      <c r="A35" s="6" t="s">
        <v>11</v>
      </c>
      <c r="B35" s="6" t="s">
        <v>63</v>
      </c>
      <c r="C35" s="26" t="s">
        <v>64</v>
      </c>
      <c r="D35" s="6" t="s">
        <v>66</v>
      </c>
      <c r="E35" s="6" t="s">
        <v>63</v>
      </c>
      <c r="F35" s="28" t="s">
        <v>65</v>
      </c>
      <c r="H35" s="6" t="s">
        <v>67</v>
      </c>
      <c r="I35" s="6">
        <v>1</v>
      </c>
      <c r="J35" s="11">
        <v>257</v>
      </c>
      <c r="K35" s="11">
        <f t="shared" ref="K35:K44" si="5">I35*J35</f>
        <v>257</v>
      </c>
      <c r="L35" s="6" t="s">
        <v>227</v>
      </c>
    </row>
    <row r="36" spans="1:17" s="6" customFormat="1" ht="32" x14ac:dyDescent="0.2">
      <c r="A36" s="6" t="s">
        <v>12</v>
      </c>
      <c r="B36" s="6" t="s">
        <v>73</v>
      </c>
      <c r="C36" s="27" t="s">
        <v>75</v>
      </c>
      <c r="D36" s="12" t="s">
        <v>77</v>
      </c>
      <c r="E36" s="6" t="s">
        <v>76</v>
      </c>
      <c r="F36" s="28" t="s">
        <v>77</v>
      </c>
      <c r="H36" s="6" t="s">
        <v>74</v>
      </c>
      <c r="I36" s="6">
        <v>1</v>
      </c>
      <c r="J36" s="11">
        <v>252.11</v>
      </c>
      <c r="K36" s="11">
        <f t="shared" si="5"/>
        <v>252.11</v>
      </c>
    </row>
    <row r="37" spans="1:17" s="6" customFormat="1" x14ac:dyDescent="0.2">
      <c r="A37" s="6" t="s">
        <v>13</v>
      </c>
      <c r="C37" s="27"/>
      <c r="F37" s="27"/>
      <c r="I37" s="6">
        <v>0</v>
      </c>
      <c r="J37" s="11">
        <v>0</v>
      </c>
      <c r="K37" s="11">
        <f t="shared" si="5"/>
        <v>0</v>
      </c>
    </row>
    <row r="38" spans="1:17" s="6" customFormat="1" ht="32" x14ac:dyDescent="0.2">
      <c r="A38" s="6" t="s">
        <v>10</v>
      </c>
      <c r="B38" s="6" t="s">
        <v>78</v>
      </c>
      <c r="C38" s="28" t="s">
        <v>80</v>
      </c>
      <c r="D38" s="12" t="s">
        <v>79</v>
      </c>
      <c r="E38" s="6" t="s">
        <v>91</v>
      </c>
      <c r="F38" s="28" t="s">
        <v>79</v>
      </c>
      <c r="H38" s="6" t="s">
        <v>90</v>
      </c>
      <c r="I38" s="6">
        <v>2</v>
      </c>
      <c r="J38" s="11">
        <v>11</v>
      </c>
      <c r="K38" s="11">
        <f t="shared" si="5"/>
        <v>22</v>
      </c>
    </row>
    <row r="39" spans="1:17" s="6" customFormat="1" ht="26" x14ac:dyDescent="0.2">
      <c r="A39" s="6" t="s">
        <v>81</v>
      </c>
      <c r="B39" s="6" t="s">
        <v>82</v>
      </c>
      <c r="C39" s="28" t="s">
        <v>85</v>
      </c>
      <c r="D39" s="12" t="s">
        <v>84</v>
      </c>
      <c r="E39" s="6" t="s">
        <v>87</v>
      </c>
      <c r="F39" s="28" t="s">
        <v>85</v>
      </c>
      <c r="H39" s="6" t="s">
        <v>83</v>
      </c>
      <c r="I39" s="6">
        <v>1</v>
      </c>
      <c r="J39" s="11">
        <v>45</v>
      </c>
      <c r="K39" s="11">
        <f t="shared" si="5"/>
        <v>45</v>
      </c>
    </row>
    <row r="40" spans="1:17" s="6" customFormat="1" ht="32" x14ac:dyDescent="0.2">
      <c r="A40" s="6" t="s">
        <v>14</v>
      </c>
      <c r="B40" s="6" t="s">
        <v>82</v>
      </c>
      <c r="C40" s="27" t="s">
        <v>86</v>
      </c>
      <c r="D40" s="6" t="s">
        <v>89</v>
      </c>
      <c r="E40" s="6" t="s">
        <v>87</v>
      </c>
      <c r="F40" s="27" t="s">
        <v>86</v>
      </c>
      <c r="H40" s="6" t="s">
        <v>88</v>
      </c>
      <c r="I40" s="6">
        <v>1</v>
      </c>
      <c r="J40" s="11">
        <v>20</v>
      </c>
      <c r="K40" s="11">
        <f t="shared" si="5"/>
        <v>20</v>
      </c>
    </row>
    <row r="41" spans="1:17" s="6" customFormat="1" ht="32" x14ac:dyDescent="0.2">
      <c r="A41" s="6" t="s">
        <v>20</v>
      </c>
      <c r="B41" s="6" t="s">
        <v>70</v>
      </c>
      <c r="C41" s="28" t="s">
        <v>71</v>
      </c>
      <c r="D41" s="6" t="s">
        <v>69</v>
      </c>
      <c r="E41" s="6" t="s">
        <v>72</v>
      </c>
      <c r="F41" s="28" t="s">
        <v>71</v>
      </c>
      <c r="H41" s="6" t="s">
        <v>68</v>
      </c>
      <c r="I41" s="6">
        <v>1</v>
      </c>
      <c r="J41" s="11">
        <v>110</v>
      </c>
      <c r="K41" s="11">
        <f t="shared" si="5"/>
        <v>110</v>
      </c>
    </row>
    <row r="42" spans="1:17" s="6" customFormat="1" x14ac:dyDescent="0.2">
      <c r="A42" s="6" t="s">
        <v>15</v>
      </c>
      <c r="B42" s="6" t="s">
        <v>31</v>
      </c>
      <c r="C42" s="27"/>
      <c r="F42" s="27"/>
      <c r="I42" s="6">
        <v>0</v>
      </c>
      <c r="J42" s="11">
        <v>0</v>
      </c>
      <c r="K42" s="11">
        <f t="shared" si="5"/>
        <v>0</v>
      </c>
    </row>
    <row r="43" spans="1:17" s="6" customFormat="1" x14ac:dyDescent="0.2">
      <c r="A43" s="6" t="s">
        <v>9</v>
      </c>
      <c r="B43" s="6" t="s">
        <v>31</v>
      </c>
      <c r="C43" s="27"/>
      <c r="F43" s="27"/>
      <c r="I43" s="6">
        <v>1</v>
      </c>
      <c r="J43" s="11">
        <v>0</v>
      </c>
      <c r="K43" s="11">
        <f>I43*J43</f>
        <v>0</v>
      </c>
    </row>
    <row r="44" spans="1:17" s="6" customFormat="1" x14ac:dyDescent="0.2">
      <c r="A44" s="6" t="s">
        <v>24</v>
      </c>
      <c r="B44" s="6" t="s">
        <v>92</v>
      </c>
      <c r="C44" s="27" t="s">
        <v>24</v>
      </c>
      <c r="D44" s="6" t="s">
        <v>24</v>
      </c>
      <c r="E44" s="6" t="s">
        <v>92</v>
      </c>
      <c r="F44" s="27" t="s">
        <v>24</v>
      </c>
      <c r="H44" s="6" t="s">
        <v>93</v>
      </c>
      <c r="I44" s="6">
        <v>1</v>
      </c>
      <c r="J44" s="11">
        <v>100</v>
      </c>
      <c r="K44" s="11">
        <f t="shared" si="5"/>
        <v>100</v>
      </c>
    </row>
    <row r="45" spans="1:17" s="14" customFormat="1" ht="44" customHeight="1" x14ac:dyDescent="0.2">
      <c r="A45" s="14" t="s">
        <v>23</v>
      </c>
      <c r="B45" s="14" t="s">
        <v>95</v>
      </c>
      <c r="C45" s="29" t="s">
        <v>174</v>
      </c>
      <c r="D45" s="14" t="s">
        <v>175</v>
      </c>
      <c r="E45" s="14" t="s">
        <v>176</v>
      </c>
      <c r="F45" s="29" t="s">
        <v>177</v>
      </c>
      <c r="H45" s="14" t="s">
        <v>178</v>
      </c>
      <c r="I45" s="14">
        <v>1</v>
      </c>
      <c r="J45" s="15">
        <v>139.94999999999999</v>
      </c>
      <c r="K45" s="15">
        <f>I45*J45</f>
        <v>139.94999999999999</v>
      </c>
      <c r="L45" s="21" t="s">
        <v>179</v>
      </c>
    </row>
    <row r="46" spans="1:17" s="3" customFormat="1" ht="33" customHeight="1" x14ac:dyDescent="0.2">
      <c r="A46" s="2" t="s">
        <v>59</v>
      </c>
      <c r="C46" s="23"/>
      <c r="F46" s="23"/>
      <c r="J46" s="8"/>
      <c r="K46" s="8"/>
    </row>
    <row r="47" spans="1:17" ht="64" x14ac:dyDescent="0.2">
      <c r="A47" s="4" t="s">
        <v>305</v>
      </c>
      <c r="B47" s="4" t="s">
        <v>308</v>
      </c>
      <c r="C47" s="24" t="s">
        <v>311</v>
      </c>
      <c r="D47" s="4" t="s">
        <v>310</v>
      </c>
      <c r="E47" s="4" t="s">
        <v>306</v>
      </c>
      <c r="F47" s="24" t="s">
        <v>307</v>
      </c>
      <c r="H47" s="4" t="s">
        <v>309</v>
      </c>
      <c r="I47" s="4">
        <v>2</v>
      </c>
      <c r="J47" s="51">
        <v>14</v>
      </c>
      <c r="K47" s="9">
        <f>I47*J47</f>
        <v>28</v>
      </c>
      <c r="L47" s="51"/>
      <c r="M47" s="4" t="s">
        <v>181</v>
      </c>
      <c r="Q47" s="51"/>
    </row>
    <row r="48" spans="1:17" ht="48" x14ac:dyDescent="0.2">
      <c r="A48" s="4" t="s">
        <v>314</v>
      </c>
      <c r="B48" s="4" t="s">
        <v>308</v>
      </c>
      <c r="C48" s="24">
        <v>55018</v>
      </c>
      <c r="D48" s="4" t="s">
        <v>313</v>
      </c>
      <c r="E48" s="4" t="s">
        <v>306</v>
      </c>
      <c r="F48" s="24" t="s">
        <v>315</v>
      </c>
      <c r="H48" s="4" t="s">
        <v>312</v>
      </c>
      <c r="I48" s="4">
        <v>2</v>
      </c>
      <c r="J48" s="51">
        <v>2.0299999999999998</v>
      </c>
      <c r="K48" s="9">
        <f>I48*J48</f>
        <v>4.0599999999999996</v>
      </c>
      <c r="L48" s="51"/>
      <c r="M48" s="4" t="s">
        <v>181</v>
      </c>
      <c r="Q48" s="51"/>
    </row>
    <row r="49" spans="1:17" ht="48" x14ac:dyDescent="0.2">
      <c r="A49" s="4" t="s">
        <v>131</v>
      </c>
      <c r="B49" s="4" t="s">
        <v>308</v>
      </c>
      <c r="C49" s="24" t="s">
        <v>318</v>
      </c>
      <c r="D49" s="4" t="s">
        <v>317</v>
      </c>
      <c r="E49" s="4" t="s">
        <v>320</v>
      </c>
      <c r="F49" s="24" t="s">
        <v>319</v>
      </c>
      <c r="H49" s="4" t="s">
        <v>316</v>
      </c>
      <c r="I49" s="4">
        <v>2</v>
      </c>
      <c r="J49" s="51">
        <v>1.93</v>
      </c>
      <c r="K49" s="9">
        <f>I49*J49</f>
        <v>3.86</v>
      </c>
      <c r="L49" s="51"/>
      <c r="M49" s="4" t="s">
        <v>181</v>
      </c>
      <c r="Q49" s="51"/>
    </row>
    <row r="50" spans="1:17" s="3" customFormat="1" ht="31" customHeight="1" x14ac:dyDescent="0.2">
      <c r="A50" s="2" t="s">
        <v>54</v>
      </c>
      <c r="C50" s="23"/>
      <c r="F50" s="23"/>
      <c r="J50" s="8"/>
      <c r="K50" s="8"/>
    </row>
    <row r="51" spans="1:17" s="14" customFormat="1" ht="50" customHeight="1" x14ac:dyDescent="0.2">
      <c r="A51" s="14" t="s">
        <v>17</v>
      </c>
      <c r="B51" s="14" t="s">
        <v>147</v>
      </c>
      <c r="C51" s="29" t="s">
        <v>157</v>
      </c>
      <c r="D51" s="14" t="s">
        <v>158</v>
      </c>
      <c r="E51" s="14" t="s">
        <v>147</v>
      </c>
      <c r="F51" s="29" t="s">
        <v>157</v>
      </c>
      <c r="H51" s="14" t="s">
        <v>159</v>
      </c>
      <c r="I51" s="14">
        <v>1</v>
      </c>
      <c r="J51" s="15">
        <v>327</v>
      </c>
      <c r="K51" s="15">
        <f>I51*J51</f>
        <v>327</v>
      </c>
    </row>
    <row r="52" spans="1:17" s="14" customFormat="1" ht="48" customHeight="1" x14ac:dyDescent="0.15">
      <c r="A52" s="14" t="s">
        <v>18</v>
      </c>
      <c r="B52" s="14" t="s">
        <v>147</v>
      </c>
      <c r="C52" s="30" t="s">
        <v>162</v>
      </c>
      <c r="D52" s="14" t="s">
        <v>161</v>
      </c>
      <c r="E52" s="14" t="s">
        <v>147</v>
      </c>
      <c r="F52" s="29" t="s">
        <v>162</v>
      </c>
      <c r="H52" s="14" t="s">
        <v>160</v>
      </c>
      <c r="I52" s="14">
        <v>1</v>
      </c>
      <c r="J52" s="15">
        <v>137.99</v>
      </c>
      <c r="K52" s="15">
        <f>I52*J52</f>
        <v>137.99</v>
      </c>
    </row>
    <row r="53" spans="1:17" s="14" customFormat="1" ht="48" x14ac:dyDescent="0.2">
      <c r="A53" s="14" t="s">
        <v>146</v>
      </c>
      <c r="B53" s="14" t="s">
        <v>147</v>
      </c>
      <c r="C53" s="29" t="s">
        <v>149</v>
      </c>
      <c r="D53" s="14" t="s">
        <v>148</v>
      </c>
      <c r="E53" s="14" t="s">
        <v>147</v>
      </c>
      <c r="F53" s="29" t="s">
        <v>149</v>
      </c>
      <c r="H53" s="20" t="s">
        <v>163</v>
      </c>
      <c r="I53" s="14">
        <v>1</v>
      </c>
      <c r="J53" s="15">
        <v>105.5</v>
      </c>
      <c r="K53" s="15">
        <f>I53*J53</f>
        <v>105.5</v>
      </c>
    </row>
    <row r="54" spans="1:17" s="3" customFormat="1" ht="31" customHeight="1" x14ac:dyDescent="0.2">
      <c r="A54" s="2" t="s">
        <v>150</v>
      </c>
      <c r="C54" s="23"/>
      <c r="F54" s="23"/>
      <c r="J54" s="8"/>
      <c r="K54" s="8"/>
    </row>
    <row r="55" spans="1:17" s="14" customFormat="1" ht="50" customHeight="1" x14ac:dyDescent="0.2">
      <c r="A55" s="14" t="s">
        <v>151</v>
      </c>
      <c r="B55" s="13" t="s">
        <v>147</v>
      </c>
      <c r="C55" s="31" t="s">
        <v>152</v>
      </c>
      <c r="D55" s="18" t="s">
        <v>153</v>
      </c>
      <c r="E55" s="13" t="s">
        <v>147</v>
      </c>
      <c r="F55" s="31" t="s">
        <v>152</v>
      </c>
      <c r="G55" s="13"/>
      <c r="H55" s="13" t="s">
        <v>164</v>
      </c>
      <c r="I55" s="14">
        <v>2</v>
      </c>
      <c r="J55" s="15">
        <v>75</v>
      </c>
      <c r="K55" s="15">
        <f>I55*J55</f>
        <v>150</v>
      </c>
    </row>
    <row r="56" spans="1:17" s="14" customFormat="1" x14ac:dyDescent="0.2">
      <c r="A56" s="14" t="s">
        <v>180</v>
      </c>
      <c r="B56" s="13" t="s">
        <v>147</v>
      </c>
      <c r="C56" s="32" t="s">
        <v>154</v>
      </c>
      <c r="D56" s="18" t="s">
        <v>155</v>
      </c>
      <c r="E56" s="13" t="s">
        <v>147</v>
      </c>
      <c r="F56" s="31" t="s">
        <v>154</v>
      </c>
      <c r="G56" s="13"/>
      <c r="H56" s="13" t="s">
        <v>156</v>
      </c>
      <c r="I56" s="14">
        <v>1</v>
      </c>
      <c r="J56" s="15">
        <v>82</v>
      </c>
      <c r="K56" s="15">
        <f>I56*J56</f>
        <v>82</v>
      </c>
      <c r="M56" s="14" t="s">
        <v>181</v>
      </c>
    </row>
    <row r="57" spans="1:17" s="3" customFormat="1" ht="31" customHeight="1" x14ac:dyDescent="0.2">
      <c r="A57" s="2" t="s">
        <v>55</v>
      </c>
      <c r="C57" s="23"/>
      <c r="F57" s="23"/>
      <c r="J57" s="8"/>
      <c r="K57" s="8"/>
    </row>
    <row r="58" spans="1:17" s="14" customFormat="1" x14ac:dyDescent="0.2">
      <c r="A58" s="14" t="s">
        <v>61</v>
      </c>
      <c r="B58" s="14" t="s">
        <v>126</v>
      </c>
      <c r="C58" s="29" t="s">
        <v>183</v>
      </c>
      <c r="D58" s="14" t="s">
        <v>184</v>
      </c>
      <c r="E58" s="14" t="s">
        <v>126</v>
      </c>
      <c r="F58" s="29" t="s">
        <v>183</v>
      </c>
      <c r="H58" s="14" t="s">
        <v>182</v>
      </c>
      <c r="I58" s="14">
        <v>2</v>
      </c>
      <c r="J58" s="15">
        <v>2.73</v>
      </c>
      <c r="K58" s="15">
        <f t="shared" ref="K58:K62" si="6">I58*J58</f>
        <v>5.46</v>
      </c>
      <c r="M58" s="14" t="s">
        <v>181</v>
      </c>
    </row>
    <row r="59" spans="1:17" s="14" customFormat="1" x14ac:dyDescent="0.2">
      <c r="A59" s="14" t="s">
        <v>61</v>
      </c>
      <c r="B59" s="14" t="s">
        <v>126</v>
      </c>
      <c r="C59" s="29" t="s">
        <v>185</v>
      </c>
      <c r="D59" s="14" t="s">
        <v>186</v>
      </c>
      <c r="E59" s="14" t="s">
        <v>126</v>
      </c>
      <c r="F59" s="29" t="s">
        <v>185</v>
      </c>
      <c r="I59" s="14">
        <v>2</v>
      </c>
      <c r="J59" s="15">
        <v>9.11</v>
      </c>
      <c r="K59" s="15">
        <f t="shared" si="6"/>
        <v>18.22</v>
      </c>
      <c r="M59" s="14" t="s">
        <v>181</v>
      </c>
    </row>
    <row r="60" spans="1:17" s="14" customFormat="1" x14ac:dyDescent="0.2">
      <c r="A60" s="14" t="s">
        <v>19</v>
      </c>
      <c r="B60" s="14" t="s">
        <v>126</v>
      </c>
      <c r="C60" s="29" t="s">
        <v>187</v>
      </c>
      <c r="D60" s="14" t="s">
        <v>19</v>
      </c>
      <c r="E60" s="14" t="s">
        <v>126</v>
      </c>
      <c r="F60" s="29" t="s">
        <v>187</v>
      </c>
      <c r="I60" s="14">
        <v>1</v>
      </c>
      <c r="J60" s="15">
        <v>29</v>
      </c>
      <c r="K60" s="15">
        <f t="shared" si="6"/>
        <v>29</v>
      </c>
      <c r="M60" s="14" t="s">
        <v>189</v>
      </c>
    </row>
    <row r="61" spans="1:17" s="14" customFormat="1" x14ac:dyDescent="0.2">
      <c r="A61" s="14" t="s">
        <v>192</v>
      </c>
      <c r="B61" s="14" t="s">
        <v>126</v>
      </c>
      <c r="C61" s="29" t="s">
        <v>188</v>
      </c>
      <c r="D61" s="17" t="s">
        <v>191</v>
      </c>
      <c r="E61" s="14" t="s">
        <v>126</v>
      </c>
      <c r="F61" s="29" t="s">
        <v>188</v>
      </c>
      <c r="I61" s="14">
        <v>1</v>
      </c>
      <c r="J61" s="15">
        <v>45.97</v>
      </c>
      <c r="K61" s="15">
        <f t="shared" si="6"/>
        <v>45.97</v>
      </c>
      <c r="M61" s="14" t="s">
        <v>181</v>
      </c>
    </row>
    <row r="62" spans="1:17" s="14" customFormat="1" x14ac:dyDescent="0.2">
      <c r="A62" s="14" t="s">
        <v>62</v>
      </c>
      <c r="B62" s="14" t="s">
        <v>126</v>
      </c>
      <c r="C62" s="29">
        <v>38016</v>
      </c>
      <c r="D62" s="34" t="s">
        <v>190</v>
      </c>
      <c r="E62" s="14" t="s">
        <v>126</v>
      </c>
      <c r="F62" s="29">
        <v>38016</v>
      </c>
      <c r="I62" s="14">
        <v>1</v>
      </c>
      <c r="J62" s="15">
        <v>104.25</v>
      </c>
      <c r="K62" s="15">
        <f t="shared" si="6"/>
        <v>104.25</v>
      </c>
      <c r="M62" s="14" t="s">
        <v>181</v>
      </c>
    </row>
    <row r="63" spans="1:17" s="3" customFormat="1" ht="31" customHeight="1" x14ac:dyDescent="0.2">
      <c r="A63" s="2" t="s">
        <v>229</v>
      </c>
      <c r="C63" s="23"/>
      <c r="F63" s="23"/>
      <c r="J63" s="8"/>
      <c r="K63" s="8"/>
    </row>
    <row r="64" spans="1:17" s="5" customFormat="1" ht="32" x14ac:dyDescent="0.2">
      <c r="A64" s="5" t="s">
        <v>128</v>
      </c>
      <c r="C64" s="25"/>
      <c r="F64" s="25"/>
      <c r="H64" s="5" t="s">
        <v>170</v>
      </c>
      <c r="I64" s="5">
        <v>0</v>
      </c>
      <c r="J64" s="10">
        <v>0</v>
      </c>
      <c r="K64" s="10">
        <f>I64*J64</f>
        <v>0</v>
      </c>
      <c r="L64" s="5" t="s">
        <v>169</v>
      </c>
    </row>
    <row r="65" spans="1:13" s="5" customFormat="1" x14ac:dyDescent="0.2">
      <c r="A65" s="5" t="s">
        <v>129</v>
      </c>
      <c r="C65" s="25"/>
      <c r="F65" s="25"/>
      <c r="J65" s="10"/>
      <c r="K65" s="10"/>
    </row>
    <row r="66" spans="1:13" s="5" customFormat="1" ht="32" x14ac:dyDescent="0.2">
      <c r="A66" s="5" t="s">
        <v>32</v>
      </c>
      <c r="C66" s="25"/>
      <c r="F66" s="25"/>
      <c r="H66" s="5" t="s">
        <v>171</v>
      </c>
      <c r="I66" s="5">
        <v>0</v>
      </c>
      <c r="J66" s="10">
        <v>0</v>
      </c>
      <c r="K66" s="10">
        <f>I66*J66</f>
        <v>0</v>
      </c>
      <c r="L66" s="5" t="s">
        <v>169</v>
      </c>
    </row>
    <row r="67" spans="1:13" s="5" customFormat="1" ht="32" x14ac:dyDescent="0.2">
      <c r="A67" s="5" t="s">
        <v>33</v>
      </c>
      <c r="C67" s="25"/>
      <c r="F67" s="25"/>
      <c r="I67" s="5">
        <v>0</v>
      </c>
      <c r="J67" s="10">
        <v>0</v>
      </c>
      <c r="K67" s="10">
        <f>I67*J67</f>
        <v>0</v>
      </c>
      <c r="L67" s="5" t="s">
        <v>169</v>
      </c>
    </row>
    <row r="68" spans="1:13" s="3" customFormat="1" ht="32" customHeight="1" x14ac:dyDescent="0.2">
      <c r="A68" s="2" t="s">
        <v>60</v>
      </c>
      <c r="C68" s="23"/>
      <c r="F68" s="23"/>
      <c r="J68" s="8"/>
      <c r="K68" s="8"/>
    </row>
    <row r="69" spans="1:13" s="14" customFormat="1" ht="48" x14ac:dyDescent="0.2">
      <c r="A69" s="14" t="s">
        <v>130</v>
      </c>
      <c r="B69" s="14" t="s">
        <v>142</v>
      </c>
      <c r="C69" s="33" t="s">
        <v>143</v>
      </c>
      <c r="D69" s="19" t="s">
        <v>144</v>
      </c>
      <c r="E69" s="14" t="s">
        <v>142</v>
      </c>
      <c r="F69" s="33" t="s">
        <v>143</v>
      </c>
      <c r="H69" s="14" t="s">
        <v>145</v>
      </c>
      <c r="I69" s="14">
        <v>1</v>
      </c>
      <c r="J69" s="15">
        <v>60</v>
      </c>
      <c r="K69" s="15">
        <f t="shared" ref="K69:K76" si="7">I69*J69</f>
        <v>60</v>
      </c>
      <c r="M69" s="14" t="s">
        <v>181</v>
      </c>
    </row>
    <row r="70" spans="1:13" s="14" customFormat="1" ht="44" customHeight="1" x14ac:dyDescent="0.2">
      <c r="A70" s="14" t="s">
        <v>16</v>
      </c>
      <c r="B70" s="14" t="s">
        <v>147</v>
      </c>
      <c r="C70" s="29" t="s">
        <v>165</v>
      </c>
      <c r="D70" s="14" t="s">
        <v>167</v>
      </c>
      <c r="E70" s="14" t="s">
        <v>147</v>
      </c>
      <c r="F70" s="29" t="s">
        <v>165</v>
      </c>
      <c r="H70" s="14" t="s">
        <v>166</v>
      </c>
      <c r="I70" s="14">
        <v>1</v>
      </c>
      <c r="J70" s="15">
        <v>13.9</v>
      </c>
      <c r="K70" s="15">
        <f t="shared" si="7"/>
        <v>13.9</v>
      </c>
    </row>
    <row r="71" spans="1:13" s="14" customFormat="1" ht="32" x14ac:dyDescent="0.2">
      <c r="A71" s="14" t="s">
        <v>127</v>
      </c>
      <c r="B71" s="14" t="s">
        <v>240</v>
      </c>
      <c r="C71" s="70" t="s">
        <v>286</v>
      </c>
      <c r="D71" s="69" t="s">
        <v>287</v>
      </c>
      <c r="E71" s="65" t="s">
        <v>240</v>
      </c>
      <c r="F71" s="68" t="s">
        <v>286</v>
      </c>
      <c r="H71" s="14" t="s">
        <v>288</v>
      </c>
      <c r="I71" s="14">
        <v>10</v>
      </c>
      <c r="J71" s="54">
        <v>111.15</v>
      </c>
      <c r="K71" s="15">
        <f t="shared" si="7"/>
        <v>1111.5</v>
      </c>
      <c r="L71" s="54"/>
      <c r="M71" s="14" t="s">
        <v>181</v>
      </c>
    </row>
    <row r="72" spans="1:13" ht="36" customHeight="1" x14ac:dyDescent="0.2">
      <c r="A72" s="4" t="s">
        <v>230</v>
      </c>
      <c r="B72" s="14" t="s">
        <v>240</v>
      </c>
      <c r="C72" s="66" t="s">
        <v>245</v>
      </c>
      <c r="D72" s="67" t="s">
        <v>246</v>
      </c>
      <c r="E72" s="65" t="s">
        <v>240</v>
      </c>
      <c r="F72" s="66" t="s">
        <v>245</v>
      </c>
      <c r="H72" s="4" t="s">
        <v>247</v>
      </c>
      <c r="I72" s="4">
        <v>2</v>
      </c>
      <c r="J72" s="51">
        <v>73</v>
      </c>
      <c r="K72" s="15">
        <f t="shared" si="7"/>
        <v>146</v>
      </c>
      <c r="L72" s="51"/>
    </row>
    <row r="73" spans="1:13" ht="32" x14ac:dyDescent="0.2">
      <c r="A73" s="4" t="s">
        <v>291</v>
      </c>
      <c r="B73" s="14" t="s">
        <v>240</v>
      </c>
      <c r="C73" s="70" t="s">
        <v>290</v>
      </c>
      <c r="D73" s="69" t="s">
        <v>289</v>
      </c>
      <c r="E73" s="65" t="s">
        <v>240</v>
      </c>
      <c r="F73" s="68" t="s">
        <v>290</v>
      </c>
      <c r="H73" s="4" t="s">
        <v>292</v>
      </c>
      <c r="I73" s="4">
        <v>5</v>
      </c>
      <c r="J73" s="51">
        <v>33.06</v>
      </c>
      <c r="K73" s="15">
        <f t="shared" si="7"/>
        <v>165.3</v>
      </c>
      <c r="L73" s="51"/>
      <c r="M73" s="14" t="s">
        <v>181</v>
      </c>
    </row>
    <row r="74" spans="1:13" ht="48" x14ac:dyDescent="0.2">
      <c r="A74" s="4" t="s">
        <v>296</v>
      </c>
      <c r="B74" s="14" t="s">
        <v>240</v>
      </c>
      <c r="C74" s="70" t="s">
        <v>293</v>
      </c>
      <c r="D74" s="69" t="s">
        <v>294</v>
      </c>
      <c r="E74" s="65" t="s">
        <v>240</v>
      </c>
      <c r="F74" s="68" t="s">
        <v>293</v>
      </c>
      <c r="H74" s="4" t="s">
        <v>295</v>
      </c>
      <c r="I74" s="4">
        <v>33</v>
      </c>
      <c r="J74" s="51">
        <v>15.63</v>
      </c>
      <c r="K74" s="15">
        <f t="shared" si="7"/>
        <v>515.79000000000008</v>
      </c>
      <c r="L74" s="51"/>
      <c r="M74" s="14" t="s">
        <v>181</v>
      </c>
    </row>
    <row r="75" spans="1:13" ht="48" x14ac:dyDescent="0.2">
      <c r="A75" s="4" t="s">
        <v>298</v>
      </c>
      <c r="B75" s="14" t="s">
        <v>240</v>
      </c>
      <c r="C75" s="70" t="s">
        <v>297</v>
      </c>
      <c r="D75" s="69" t="s">
        <v>294</v>
      </c>
      <c r="E75" s="65" t="s">
        <v>240</v>
      </c>
      <c r="F75" s="68" t="s">
        <v>297</v>
      </c>
      <c r="H75" s="4" t="s">
        <v>295</v>
      </c>
      <c r="I75" s="4">
        <v>33</v>
      </c>
      <c r="J75" s="51">
        <v>5.97</v>
      </c>
      <c r="K75" s="15">
        <f t="shared" si="7"/>
        <v>197.01</v>
      </c>
      <c r="L75" s="51"/>
      <c r="M75" s="14" t="s">
        <v>181</v>
      </c>
    </row>
    <row r="76" spans="1:13" ht="32" x14ac:dyDescent="0.2">
      <c r="A76" s="4" t="s">
        <v>8</v>
      </c>
      <c r="B76" s="14" t="s">
        <v>240</v>
      </c>
      <c r="C76" s="66" t="s">
        <v>300</v>
      </c>
      <c r="D76" s="67" t="s">
        <v>301</v>
      </c>
      <c r="E76" s="65" t="s">
        <v>240</v>
      </c>
      <c r="F76" s="66" t="s">
        <v>300</v>
      </c>
      <c r="H76" s="4" t="s">
        <v>299</v>
      </c>
      <c r="I76" s="4">
        <v>1</v>
      </c>
      <c r="J76" s="51">
        <v>58.33</v>
      </c>
      <c r="K76" s="15">
        <f t="shared" si="7"/>
        <v>58.33</v>
      </c>
      <c r="L76" s="51"/>
      <c r="M76" s="14" t="s">
        <v>181</v>
      </c>
    </row>
    <row r="81" spans="1:11" x14ac:dyDescent="0.2">
      <c r="A81" s="4" t="s">
        <v>232</v>
      </c>
      <c r="K81" s="9">
        <f>SUM(K3:K77)</f>
        <v>9116.4700000000012</v>
      </c>
    </row>
    <row r="82" spans="1:11" x14ac:dyDescent="0.2">
      <c r="A82" s="4" t="s">
        <v>231</v>
      </c>
      <c r="K82" s="9">
        <f>SUM(K11:K28)</f>
        <v>3005.3</v>
      </c>
    </row>
    <row r="84" spans="1:11" x14ac:dyDescent="0.2">
      <c r="A84" s="4" t="s">
        <v>233</v>
      </c>
      <c r="K84" s="9">
        <f>K81-K82</f>
        <v>6111.170000000001</v>
      </c>
    </row>
    <row r="86" spans="1:11" s="3" customFormat="1" ht="19" customHeight="1" x14ac:dyDescent="0.2">
      <c r="A86" s="2"/>
      <c r="C86" s="23"/>
      <c r="F86" s="23"/>
      <c r="J86" s="8"/>
      <c r="K86" s="8"/>
    </row>
  </sheetData>
  <phoneticPr fontId="6" type="noConversion"/>
  <hyperlinks>
    <hyperlink ref="H53" r:id="rId1"/>
  </hyperlinks>
  <pageMargins left="0.7" right="0.7" top="0.75" bottom="0.75" header="0.3" footer="0.3"/>
  <pageSetup orientation="portrait" horizontalDpi="0" verticalDpi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69"/>
  <sheetViews>
    <sheetView topLeftCell="A9" workbookViewId="0">
      <selection activeCell="A32" sqref="A32:XFD32"/>
    </sheetView>
  </sheetViews>
  <sheetFormatPr baseColWidth="10" defaultRowHeight="16" x14ac:dyDescent="0.2"/>
  <cols>
    <col min="1" max="1" width="51.83203125" style="4" customWidth="1"/>
    <col min="2" max="2" width="19.83203125" style="4" customWidth="1"/>
    <col min="3" max="3" width="22.1640625" style="24" customWidth="1"/>
    <col min="4" max="4" width="33.83203125" style="4" customWidth="1"/>
    <col min="5" max="5" width="20.5" style="4" customWidth="1"/>
    <col min="6" max="6" width="26" style="24" customWidth="1"/>
    <col min="7" max="7" width="10.83203125" style="4"/>
    <col min="8" max="8" width="60" style="4" customWidth="1"/>
    <col min="9" max="9" width="10.83203125" style="4"/>
    <col min="10" max="11" width="10.83203125" style="9"/>
    <col min="12" max="12" width="52.83203125" style="4" customWidth="1"/>
    <col min="13" max="16384" width="10.83203125" style="4"/>
  </cols>
  <sheetData>
    <row r="1" spans="1:13" s="1" customFormat="1" ht="31" customHeight="1" x14ac:dyDescent="0.2">
      <c r="A1" s="1" t="s">
        <v>4</v>
      </c>
      <c r="B1" s="1" t="s">
        <v>0</v>
      </c>
      <c r="C1" s="22" t="s">
        <v>25</v>
      </c>
      <c r="D1" s="1" t="s">
        <v>28</v>
      </c>
      <c r="E1" s="1" t="s">
        <v>26</v>
      </c>
      <c r="F1" s="22" t="s">
        <v>27</v>
      </c>
      <c r="G1" s="1" t="s">
        <v>1</v>
      </c>
      <c r="H1" s="1" t="s">
        <v>2</v>
      </c>
      <c r="I1" s="1" t="s">
        <v>5</v>
      </c>
      <c r="J1" s="7" t="s">
        <v>3</v>
      </c>
      <c r="K1" s="7" t="s">
        <v>38</v>
      </c>
      <c r="L1" s="1" t="s">
        <v>124</v>
      </c>
    </row>
    <row r="2" spans="1:13" s="3" customFormat="1" ht="34" customHeight="1" x14ac:dyDescent="0.2">
      <c r="A2" s="2" t="s">
        <v>56</v>
      </c>
      <c r="C2" s="23"/>
      <c r="F2" s="23"/>
      <c r="J2" s="8"/>
      <c r="K2" s="8"/>
    </row>
    <row r="3" spans="1:13" ht="51" customHeight="1" x14ac:dyDescent="0.2">
      <c r="A3" s="4" t="s">
        <v>122</v>
      </c>
      <c r="B3" s="4" t="s">
        <v>45</v>
      </c>
      <c r="C3" s="4" t="s">
        <v>138</v>
      </c>
      <c r="D3" s="4" t="s">
        <v>136</v>
      </c>
      <c r="E3" s="4" t="s">
        <v>45</v>
      </c>
      <c r="F3" s="4" t="s">
        <v>138</v>
      </c>
      <c r="H3" s="4" t="s">
        <v>137</v>
      </c>
      <c r="I3" s="4">
        <v>1</v>
      </c>
      <c r="J3" s="9">
        <v>0</v>
      </c>
      <c r="K3" s="9">
        <v>0</v>
      </c>
    </row>
    <row r="4" spans="1:13" s="3" customFormat="1" ht="49" customHeight="1" x14ac:dyDescent="0.2">
      <c r="A4" s="2" t="s">
        <v>57</v>
      </c>
      <c r="C4" s="23"/>
      <c r="F4" s="23"/>
      <c r="J4" s="8"/>
      <c r="K4" s="8"/>
    </row>
    <row r="5" spans="1:13" ht="53" customHeight="1" x14ac:dyDescent="0.2">
      <c r="A5" s="4" t="s">
        <v>44</v>
      </c>
      <c r="B5" s="4" t="s">
        <v>41</v>
      </c>
      <c r="C5" s="24" t="s">
        <v>43</v>
      </c>
      <c r="D5" s="4" t="s">
        <v>39</v>
      </c>
      <c r="E5" s="4" t="s">
        <v>40</v>
      </c>
      <c r="F5" s="24" t="s">
        <v>42</v>
      </c>
      <c r="H5" s="4" t="s">
        <v>141</v>
      </c>
      <c r="I5" s="4">
        <v>2</v>
      </c>
      <c r="J5" s="9">
        <v>6.91</v>
      </c>
      <c r="K5" s="9">
        <f>I5*J5</f>
        <v>13.82</v>
      </c>
    </row>
    <row r="6" spans="1:13" ht="37" customHeight="1" x14ac:dyDescent="0.2">
      <c r="A6" s="4" t="s">
        <v>6</v>
      </c>
      <c r="B6" s="4" t="s">
        <v>51</v>
      </c>
      <c r="D6" s="4" t="s">
        <v>53</v>
      </c>
      <c r="E6" s="4" t="s">
        <v>51</v>
      </c>
      <c r="H6" s="4" t="s">
        <v>52</v>
      </c>
      <c r="I6" s="16">
        <v>0</v>
      </c>
      <c r="J6" s="9">
        <v>19.989999999999998</v>
      </c>
      <c r="K6" s="9">
        <f>I6*J6</f>
        <v>0</v>
      </c>
      <c r="L6" s="16" t="s">
        <v>125</v>
      </c>
    </row>
    <row r="7" spans="1:13" ht="36" customHeight="1" x14ac:dyDescent="0.2">
      <c r="A7" s="4" t="s">
        <v>7</v>
      </c>
      <c r="B7" s="4" t="s">
        <v>51</v>
      </c>
      <c r="D7" s="4" t="s">
        <v>50</v>
      </c>
      <c r="E7" s="4" t="s">
        <v>51</v>
      </c>
      <c r="H7" s="4" t="s">
        <v>172</v>
      </c>
      <c r="I7" s="4">
        <v>1</v>
      </c>
      <c r="J7" s="9">
        <v>24.99</v>
      </c>
      <c r="K7" s="9">
        <f>I7*J7</f>
        <v>24.99</v>
      </c>
    </row>
    <row r="8" spans="1:13" ht="35" customHeight="1" x14ac:dyDescent="0.2">
      <c r="A8" s="4" t="s">
        <v>34</v>
      </c>
      <c r="B8" s="4" t="s">
        <v>29</v>
      </c>
      <c r="C8" s="24" t="s">
        <v>36</v>
      </c>
      <c r="D8" s="4" t="s">
        <v>37</v>
      </c>
      <c r="E8" s="4" t="s">
        <v>29</v>
      </c>
      <c r="F8" s="24" t="s">
        <v>35</v>
      </c>
      <c r="H8" s="4" t="s">
        <v>173</v>
      </c>
      <c r="I8" s="16">
        <v>0</v>
      </c>
      <c r="J8" s="9">
        <v>3.69</v>
      </c>
      <c r="K8" s="9">
        <f>I8*J8</f>
        <v>0</v>
      </c>
      <c r="L8" s="16" t="s">
        <v>125</v>
      </c>
    </row>
    <row r="9" spans="1:13" s="3" customFormat="1" ht="34" customHeight="1" x14ac:dyDescent="0.2">
      <c r="A9" s="2" t="s">
        <v>58</v>
      </c>
      <c r="C9" s="23"/>
      <c r="F9" s="23"/>
      <c r="J9" s="8"/>
      <c r="K9" s="8"/>
    </row>
    <row r="10" spans="1:13" s="14" customFormat="1" ht="80" customHeight="1" x14ac:dyDescent="0.2">
      <c r="A10" s="14" t="s">
        <v>113</v>
      </c>
      <c r="B10" s="14" t="s">
        <v>30</v>
      </c>
      <c r="C10" s="35" t="s">
        <v>193</v>
      </c>
      <c r="D10" s="14" t="s">
        <v>194</v>
      </c>
      <c r="E10" s="14" t="s">
        <v>30</v>
      </c>
      <c r="F10" s="29" t="s">
        <v>193</v>
      </c>
      <c r="H10" s="14" t="s">
        <v>112</v>
      </c>
      <c r="I10" s="14">
        <v>1</v>
      </c>
      <c r="J10" s="15">
        <v>645</v>
      </c>
      <c r="K10" s="15">
        <f t="shared" ref="K10:K27" si="0">I10*J10</f>
        <v>645</v>
      </c>
    </row>
    <row r="11" spans="1:13" s="14" customFormat="1" x14ac:dyDescent="0.2">
      <c r="A11" s="14" t="s">
        <v>115</v>
      </c>
      <c r="B11" s="14" t="s">
        <v>30</v>
      </c>
      <c r="C11" s="36" t="s">
        <v>195</v>
      </c>
      <c r="D11" s="14" t="s">
        <v>196</v>
      </c>
      <c r="E11" s="14" t="s">
        <v>30</v>
      </c>
      <c r="F11" s="29" t="s">
        <v>195</v>
      </c>
      <c r="H11" s="14" t="s">
        <v>112</v>
      </c>
      <c r="I11" s="14">
        <v>1</v>
      </c>
      <c r="J11" s="15">
        <v>20.88</v>
      </c>
      <c r="K11" s="15">
        <f t="shared" si="0"/>
        <v>20.88</v>
      </c>
      <c r="M11" s="14" t="s">
        <v>181</v>
      </c>
    </row>
    <row r="12" spans="1:13" s="14" customFormat="1" x14ac:dyDescent="0.2">
      <c r="A12" s="14" t="s">
        <v>114</v>
      </c>
      <c r="B12" s="14" t="s">
        <v>30</v>
      </c>
      <c r="C12" s="36" t="s">
        <v>198</v>
      </c>
      <c r="D12" s="37" t="s">
        <v>197</v>
      </c>
      <c r="E12" s="14" t="s">
        <v>30</v>
      </c>
      <c r="F12" s="36" t="s">
        <v>198</v>
      </c>
      <c r="H12" s="14" t="s">
        <v>112</v>
      </c>
      <c r="I12" s="14">
        <v>1</v>
      </c>
      <c r="J12" s="15">
        <v>13.79</v>
      </c>
      <c r="K12" s="15">
        <f t="shared" si="0"/>
        <v>13.79</v>
      </c>
      <c r="M12" s="14" t="s">
        <v>181</v>
      </c>
    </row>
    <row r="13" spans="1:13" s="14" customFormat="1" ht="35" customHeight="1" x14ac:dyDescent="0.2">
      <c r="A13" s="14" t="s">
        <v>106</v>
      </c>
      <c r="B13" s="14" t="s">
        <v>30</v>
      </c>
      <c r="C13" s="36" t="s">
        <v>199</v>
      </c>
      <c r="D13" s="37" t="s">
        <v>200</v>
      </c>
      <c r="E13" s="14" t="s">
        <v>30</v>
      </c>
      <c r="F13" s="29" t="s">
        <v>199</v>
      </c>
      <c r="H13" s="14" t="s">
        <v>112</v>
      </c>
      <c r="I13" s="14">
        <v>1</v>
      </c>
      <c r="J13" s="38">
        <v>135</v>
      </c>
      <c r="K13" s="15">
        <f t="shared" ref="K13:K18" si="1">I13*J13</f>
        <v>135</v>
      </c>
      <c r="M13" s="14" t="s">
        <v>181</v>
      </c>
    </row>
    <row r="14" spans="1:13" s="14" customFormat="1" ht="85" customHeight="1" x14ac:dyDescent="0.2">
      <c r="A14" s="14" t="s">
        <v>116</v>
      </c>
      <c r="B14" s="14" t="s">
        <v>30</v>
      </c>
      <c r="C14" s="36" t="s">
        <v>201</v>
      </c>
      <c r="D14" s="37" t="s">
        <v>202</v>
      </c>
      <c r="E14" s="14" t="s">
        <v>30</v>
      </c>
      <c r="F14" s="36" t="s">
        <v>201</v>
      </c>
      <c r="H14" s="14" t="s">
        <v>119</v>
      </c>
      <c r="I14" s="14">
        <v>1</v>
      </c>
      <c r="J14" s="15">
        <v>525</v>
      </c>
      <c r="K14" s="15">
        <f t="shared" si="1"/>
        <v>525</v>
      </c>
    </row>
    <row r="15" spans="1:13" s="14" customFormat="1" x14ac:dyDescent="0.2">
      <c r="A15" s="14" t="s">
        <v>117</v>
      </c>
      <c r="B15" s="14" t="s">
        <v>30</v>
      </c>
      <c r="C15" s="36" t="s">
        <v>203</v>
      </c>
      <c r="D15" s="37" t="s">
        <v>204</v>
      </c>
      <c r="E15" s="14" t="s">
        <v>30</v>
      </c>
      <c r="F15" s="36" t="s">
        <v>203</v>
      </c>
      <c r="H15" s="14" t="s">
        <v>119</v>
      </c>
      <c r="I15" s="14">
        <v>1</v>
      </c>
      <c r="J15" s="38">
        <v>21</v>
      </c>
      <c r="K15" s="15">
        <f t="shared" si="1"/>
        <v>21</v>
      </c>
      <c r="M15" s="14" t="s">
        <v>181</v>
      </c>
    </row>
    <row r="16" spans="1:13" s="14" customFormat="1" x14ac:dyDescent="0.2">
      <c r="A16" s="14" t="s">
        <v>118</v>
      </c>
      <c r="B16" s="14" t="s">
        <v>30</v>
      </c>
      <c r="C16" s="36" t="s">
        <v>205</v>
      </c>
      <c r="D16" s="37" t="s">
        <v>206</v>
      </c>
      <c r="E16" s="14" t="s">
        <v>30</v>
      </c>
      <c r="F16" s="36" t="s">
        <v>205</v>
      </c>
      <c r="H16" s="14" t="s">
        <v>119</v>
      </c>
      <c r="I16" s="14">
        <v>1</v>
      </c>
      <c r="J16" s="38">
        <v>15.41</v>
      </c>
      <c r="K16" s="15">
        <f t="shared" si="1"/>
        <v>15.41</v>
      </c>
      <c r="M16" s="14" t="s">
        <v>181</v>
      </c>
    </row>
    <row r="17" spans="1:17" s="14" customFormat="1" ht="33" customHeight="1" x14ac:dyDescent="0.2">
      <c r="A17" s="14" t="s">
        <v>107</v>
      </c>
      <c r="B17" s="14" t="s">
        <v>30</v>
      </c>
      <c r="C17" s="36" t="s">
        <v>207</v>
      </c>
      <c r="D17" s="37" t="s">
        <v>208</v>
      </c>
      <c r="E17" s="14" t="s">
        <v>30</v>
      </c>
      <c r="F17" s="36" t="s">
        <v>207</v>
      </c>
      <c r="H17" s="14" t="s">
        <v>119</v>
      </c>
      <c r="I17" s="14">
        <v>1</v>
      </c>
      <c r="J17" s="38">
        <v>70</v>
      </c>
      <c r="K17" s="15">
        <f t="shared" si="1"/>
        <v>70</v>
      </c>
      <c r="M17" s="14" t="s">
        <v>181</v>
      </c>
    </row>
    <row r="18" spans="1:17" s="14" customFormat="1" ht="78" customHeight="1" x14ac:dyDescent="0.2">
      <c r="A18" s="14" t="s">
        <v>120</v>
      </c>
      <c r="B18" s="14" t="s">
        <v>30</v>
      </c>
      <c r="C18" s="39" t="s">
        <v>209</v>
      </c>
      <c r="D18" s="37" t="s">
        <v>210</v>
      </c>
      <c r="E18" s="14" t="s">
        <v>30</v>
      </c>
      <c r="F18" s="39" t="s">
        <v>209</v>
      </c>
      <c r="H18" s="14" t="s">
        <v>121</v>
      </c>
      <c r="I18" s="14">
        <v>1</v>
      </c>
      <c r="J18" s="15">
        <v>425</v>
      </c>
      <c r="K18" s="15">
        <f t="shared" si="1"/>
        <v>425</v>
      </c>
    </row>
    <row r="19" spans="1:17" s="14" customFormat="1" x14ac:dyDescent="0.2">
      <c r="A19" s="14" t="s">
        <v>108</v>
      </c>
      <c r="B19" s="14" t="s">
        <v>30</v>
      </c>
      <c r="C19" s="36" t="s">
        <v>211</v>
      </c>
      <c r="D19" s="37" t="s">
        <v>212</v>
      </c>
      <c r="E19" s="14" t="s">
        <v>30</v>
      </c>
      <c r="F19" s="36" t="s">
        <v>211</v>
      </c>
      <c r="H19" s="14" t="s">
        <v>121</v>
      </c>
      <c r="I19" s="14">
        <v>1</v>
      </c>
      <c r="J19" s="15">
        <v>25.34</v>
      </c>
      <c r="K19" s="15">
        <f t="shared" si="0"/>
        <v>25.34</v>
      </c>
      <c r="M19" s="14" t="s">
        <v>181</v>
      </c>
    </row>
    <row r="20" spans="1:17" s="14" customFormat="1" x14ac:dyDescent="0.2">
      <c r="A20" s="14" t="s">
        <v>215</v>
      </c>
      <c r="B20" s="14" t="s">
        <v>30</v>
      </c>
      <c r="C20" s="36" t="s">
        <v>213</v>
      </c>
      <c r="D20" s="14" t="s">
        <v>214</v>
      </c>
      <c r="E20" s="14" t="s">
        <v>30</v>
      </c>
      <c r="F20" s="36" t="s">
        <v>213</v>
      </c>
      <c r="I20" s="14">
        <v>1</v>
      </c>
      <c r="J20" s="15">
        <v>21.88</v>
      </c>
      <c r="K20" s="15">
        <f t="shared" si="0"/>
        <v>21.88</v>
      </c>
      <c r="M20" s="14" t="s">
        <v>181</v>
      </c>
    </row>
    <row r="21" spans="1:17" s="14" customFormat="1" ht="33" customHeight="1" x14ac:dyDescent="0.2">
      <c r="A21" s="14" t="s">
        <v>218</v>
      </c>
      <c r="B21" s="14" t="s">
        <v>96</v>
      </c>
      <c r="C21" s="29" t="s">
        <v>102</v>
      </c>
      <c r="D21" s="14" t="s">
        <v>97</v>
      </c>
      <c r="E21" s="14" t="s">
        <v>99</v>
      </c>
      <c r="F21" s="29" t="s">
        <v>102</v>
      </c>
      <c r="H21" s="14" t="s">
        <v>98</v>
      </c>
      <c r="I21" s="14">
        <v>1</v>
      </c>
      <c r="J21" s="15">
        <v>442</v>
      </c>
      <c r="K21" s="15">
        <f t="shared" si="0"/>
        <v>442</v>
      </c>
      <c r="M21" s="14" t="s">
        <v>181</v>
      </c>
    </row>
    <row r="22" spans="1:17" s="14" customFormat="1" ht="33" customHeight="1" x14ac:dyDescent="0.2">
      <c r="A22" s="14" t="s">
        <v>221</v>
      </c>
      <c r="B22" s="14" t="s">
        <v>96</v>
      </c>
      <c r="C22" s="29" t="s">
        <v>217</v>
      </c>
      <c r="D22" s="14" t="s">
        <v>97</v>
      </c>
      <c r="E22" s="14" t="s">
        <v>99</v>
      </c>
      <c r="F22" s="29" t="s">
        <v>217</v>
      </c>
      <c r="H22" s="14" t="s">
        <v>98</v>
      </c>
      <c r="I22" s="14">
        <v>1</v>
      </c>
      <c r="J22" s="15">
        <v>40</v>
      </c>
      <c r="K22" s="15">
        <f t="shared" si="0"/>
        <v>40</v>
      </c>
      <c r="M22" s="14" t="s">
        <v>181</v>
      </c>
    </row>
    <row r="23" spans="1:17" s="14" customFormat="1" ht="33" customHeight="1" x14ac:dyDescent="0.2">
      <c r="A23" s="14" t="s">
        <v>222</v>
      </c>
      <c r="B23" s="14" t="s">
        <v>96</v>
      </c>
      <c r="C23" s="29" t="s">
        <v>224</v>
      </c>
      <c r="D23" s="14" t="s">
        <v>225</v>
      </c>
      <c r="E23" s="14" t="s">
        <v>99</v>
      </c>
      <c r="F23" s="29" t="s">
        <v>224</v>
      </c>
      <c r="H23" s="14" t="s">
        <v>98</v>
      </c>
      <c r="I23" s="14">
        <v>1</v>
      </c>
      <c r="J23" s="15">
        <v>18</v>
      </c>
      <c r="K23" s="15">
        <f t="shared" si="0"/>
        <v>18</v>
      </c>
      <c r="M23" s="14" t="s">
        <v>181</v>
      </c>
    </row>
    <row r="24" spans="1:17" s="14" customFormat="1" ht="33" customHeight="1" x14ac:dyDescent="0.2">
      <c r="A24" s="14" t="s">
        <v>223</v>
      </c>
      <c r="B24" s="14" t="s">
        <v>96</v>
      </c>
      <c r="C24" s="29" t="s">
        <v>219</v>
      </c>
      <c r="D24" s="14" t="s">
        <v>220</v>
      </c>
      <c r="E24" s="14" t="s">
        <v>99</v>
      </c>
      <c r="F24" s="29" t="s">
        <v>219</v>
      </c>
      <c r="H24" s="14" t="s">
        <v>98</v>
      </c>
      <c r="I24" s="14">
        <v>1</v>
      </c>
      <c r="J24" s="15">
        <v>18</v>
      </c>
      <c r="K24" s="15">
        <f t="shared" si="0"/>
        <v>18</v>
      </c>
      <c r="M24" s="14" t="s">
        <v>181</v>
      </c>
    </row>
    <row r="25" spans="1:17" s="14" customFormat="1" ht="32" customHeight="1" x14ac:dyDescent="0.2">
      <c r="A25" s="14" t="s">
        <v>103</v>
      </c>
      <c r="B25" s="14" t="s">
        <v>96</v>
      </c>
      <c r="C25" s="29" t="s">
        <v>100</v>
      </c>
      <c r="E25" s="14" t="s">
        <v>99</v>
      </c>
      <c r="F25" s="29"/>
      <c r="H25" s="14" t="s">
        <v>98</v>
      </c>
      <c r="I25" s="14">
        <v>1</v>
      </c>
      <c r="J25" s="15">
        <v>65</v>
      </c>
      <c r="K25" s="15">
        <f t="shared" si="0"/>
        <v>65</v>
      </c>
      <c r="M25" s="14" t="s">
        <v>181</v>
      </c>
    </row>
    <row r="26" spans="1:17" s="14" customFormat="1" ht="31" customHeight="1" x14ac:dyDescent="0.2">
      <c r="A26" s="14" t="s">
        <v>104</v>
      </c>
      <c r="B26" s="14" t="s">
        <v>96</v>
      </c>
      <c r="C26" s="29" t="s">
        <v>101</v>
      </c>
      <c r="E26" s="14" t="s">
        <v>99</v>
      </c>
      <c r="F26" s="29"/>
      <c r="H26" s="14" t="s">
        <v>98</v>
      </c>
      <c r="I26" s="14">
        <v>1</v>
      </c>
      <c r="J26" s="15">
        <v>135</v>
      </c>
      <c r="K26" s="15">
        <f t="shared" si="0"/>
        <v>135</v>
      </c>
      <c r="M26" s="14" t="s">
        <v>181</v>
      </c>
    </row>
    <row r="27" spans="1:17" s="14" customFormat="1" x14ac:dyDescent="0.2">
      <c r="A27" s="14" t="s">
        <v>105</v>
      </c>
      <c r="B27" s="14" t="s">
        <v>110</v>
      </c>
      <c r="C27" s="29" t="s">
        <v>216</v>
      </c>
      <c r="D27" s="14" t="s">
        <v>111</v>
      </c>
      <c r="E27" s="14" t="s">
        <v>110</v>
      </c>
      <c r="F27" s="29" t="s">
        <v>216</v>
      </c>
      <c r="H27" s="14" t="s">
        <v>109</v>
      </c>
      <c r="I27" s="14">
        <v>1</v>
      </c>
      <c r="J27" s="15">
        <v>369</v>
      </c>
      <c r="K27" s="15">
        <f t="shared" si="0"/>
        <v>369</v>
      </c>
      <c r="M27" s="14" t="s">
        <v>181</v>
      </c>
    </row>
    <row r="28" spans="1:17" s="1" customFormat="1" ht="31" customHeight="1" x14ac:dyDescent="0.2">
      <c r="A28" s="1" t="s">
        <v>4</v>
      </c>
      <c r="B28" s="1" t="s">
        <v>0</v>
      </c>
      <c r="C28" s="22" t="s">
        <v>25</v>
      </c>
      <c r="D28" s="1" t="s">
        <v>28</v>
      </c>
      <c r="E28" s="1" t="s">
        <v>26</v>
      </c>
      <c r="F28" s="22" t="s">
        <v>27</v>
      </c>
      <c r="G28" s="1" t="s">
        <v>1</v>
      </c>
      <c r="H28" s="1" t="s">
        <v>2</v>
      </c>
      <c r="I28" s="1" t="s">
        <v>5</v>
      </c>
      <c r="J28" s="7" t="s">
        <v>3</v>
      </c>
      <c r="K28" s="7" t="s">
        <v>38</v>
      </c>
    </row>
    <row r="29" spans="1:17" s="3" customFormat="1" ht="34" customHeight="1" x14ac:dyDescent="0.2">
      <c r="A29" s="2" t="s">
        <v>22</v>
      </c>
      <c r="C29" s="23"/>
      <c r="F29" s="23"/>
      <c r="J29" s="8"/>
      <c r="K29" s="8"/>
    </row>
    <row r="30" spans="1:17" ht="48" x14ac:dyDescent="0.2">
      <c r="A30" s="4" t="s">
        <v>8</v>
      </c>
      <c r="B30" s="4" t="s">
        <v>95</v>
      </c>
      <c r="C30" s="24" t="s">
        <v>234</v>
      </c>
      <c r="D30" s="4" t="s">
        <v>235</v>
      </c>
      <c r="E30" s="4" t="s">
        <v>94</v>
      </c>
      <c r="F30" s="24" t="s">
        <v>236</v>
      </c>
      <c r="H30" s="4" t="s">
        <v>237</v>
      </c>
      <c r="I30" s="4">
        <v>1</v>
      </c>
      <c r="J30" s="9">
        <v>61.34</v>
      </c>
      <c r="K30" s="9">
        <f>I30*J30</f>
        <v>61.34</v>
      </c>
    </row>
    <row r="31" spans="1:17" ht="48" customHeight="1" x14ac:dyDescent="0.2">
      <c r="A31" s="4" t="s">
        <v>8</v>
      </c>
      <c r="B31" s="4" t="s">
        <v>95</v>
      </c>
      <c r="C31" s="24" t="s">
        <v>134</v>
      </c>
      <c r="D31" s="4" t="s">
        <v>133</v>
      </c>
      <c r="E31" s="4" t="s">
        <v>94</v>
      </c>
      <c r="F31" s="24" t="s">
        <v>135</v>
      </c>
      <c r="H31" s="4" t="s">
        <v>132</v>
      </c>
      <c r="I31" s="4">
        <v>1</v>
      </c>
      <c r="J31" s="9">
        <v>55.18</v>
      </c>
      <c r="K31" s="9">
        <f>I31*J31</f>
        <v>55.18</v>
      </c>
    </row>
    <row r="32" spans="1:17" ht="48" x14ac:dyDescent="0.2">
      <c r="A32" s="4" t="s">
        <v>21</v>
      </c>
      <c r="B32" s="4" t="s">
        <v>308</v>
      </c>
      <c r="C32" s="24" t="s">
        <v>322</v>
      </c>
      <c r="D32" s="4" t="s">
        <v>324</v>
      </c>
      <c r="E32" s="4" t="s">
        <v>323</v>
      </c>
      <c r="F32" s="24" t="s">
        <v>321</v>
      </c>
      <c r="H32" s="4" t="s">
        <v>325</v>
      </c>
      <c r="I32" s="4">
        <v>2</v>
      </c>
      <c r="J32" s="51">
        <v>60.32</v>
      </c>
      <c r="K32" s="9">
        <f>I32*J32</f>
        <v>120.64</v>
      </c>
      <c r="L32" s="51"/>
      <c r="M32" s="4" t="s">
        <v>181</v>
      </c>
      <c r="Q32" s="51"/>
    </row>
    <row r="33" spans="1:17" s="3" customFormat="1" x14ac:dyDescent="0.2">
      <c r="A33" s="2" t="s">
        <v>226</v>
      </c>
      <c r="C33" s="23"/>
      <c r="F33" s="23"/>
      <c r="J33" s="8"/>
      <c r="K33" s="8"/>
    </row>
    <row r="34" spans="1:17" s="6" customFormat="1" ht="32" x14ac:dyDescent="0.2">
      <c r="A34" s="6" t="s">
        <v>11</v>
      </c>
      <c r="B34" s="6" t="s">
        <v>63</v>
      </c>
      <c r="C34" s="26" t="s">
        <v>64</v>
      </c>
      <c r="D34" s="6" t="s">
        <v>66</v>
      </c>
      <c r="E34" s="6" t="s">
        <v>63</v>
      </c>
      <c r="F34" s="28" t="s">
        <v>65</v>
      </c>
      <c r="H34" s="6" t="s">
        <v>67</v>
      </c>
      <c r="I34" s="6">
        <v>1</v>
      </c>
      <c r="J34" s="11">
        <v>257</v>
      </c>
      <c r="K34" s="11">
        <f t="shared" ref="K34:K43" si="2">I34*J34</f>
        <v>257</v>
      </c>
      <c r="L34" s="6" t="s">
        <v>227</v>
      </c>
    </row>
    <row r="35" spans="1:17" s="6" customFormat="1" ht="32" x14ac:dyDescent="0.2">
      <c r="A35" s="6" t="s">
        <v>12</v>
      </c>
      <c r="B35" s="6" t="s">
        <v>73</v>
      </c>
      <c r="C35" s="27" t="s">
        <v>75</v>
      </c>
      <c r="D35" s="12" t="s">
        <v>77</v>
      </c>
      <c r="E35" s="6" t="s">
        <v>76</v>
      </c>
      <c r="F35" s="28" t="s">
        <v>77</v>
      </c>
      <c r="H35" s="6" t="s">
        <v>74</v>
      </c>
      <c r="I35" s="6">
        <v>1</v>
      </c>
      <c r="J35" s="11">
        <v>252.11</v>
      </c>
      <c r="K35" s="11">
        <f t="shared" si="2"/>
        <v>252.11</v>
      </c>
    </row>
    <row r="36" spans="1:17" s="6" customFormat="1" x14ac:dyDescent="0.2">
      <c r="A36" s="6" t="s">
        <v>13</v>
      </c>
      <c r="C36" s="27"/>
      <c r="F36" s="27"/>
      <c r="I36" s="6">
        <v>0</v>
      </c>
      <c r="J36" s="11">
        <v>0</v>
      </c>
      <c r="K36" s="11">
        <f t="shared" si="2"/>
        <v>0</v>
      </c>
    </row>
    <row r="37" spans="1:17" s="6" customFormat="1" ht="32" x14ac:dyDescent="0.2">
      <c r="A37" s="6" t="s">
        <v>10</v>
      </c>
      <c r="B37" s="6" t="s">
        <v>78</v>
      </c>
      <c r="C37" s="28" t="s">
        <v>80</v>
      </c>
      <c r="D37" s="12" t="s">
        <v>79</v>
      </c>
      <c r="E37" s="6" t="s">
        <v>91</v>
      </c>
      <c r="F37" s="28" t="s">
        <v>79</v>
      </c>
      <c r="H37" s="6" t="s">
        <v>90</v>
      </c>
      <c r="I37" s="6">
        <v>2</v>
      </c>
      <c r="J37" s="11">
        <v>11</v>
      </c>
      <c r="K37" s="11">
        <f t="shared" si="2"/>
        <v>22</v>
      </c>
    </row>
    <row r="38" spans="1:17" s="6" customFormat="1" ht="26" x14ac:dyDescent="0.2">
      <c r="A38" s="6" t="s">
        <v>81</v>
      </c>
      <c r="B38" s="6" t="s">
        <v>82</v>
      </c>
      <c r="C38" s="28" t="s">
        <v>85</v>
      </c>
      <c r="D38" s="12" t="s">
        <v>84</v>
      </c>
      <c r="E38" s="6" t="s">
        <v>87</v>
      </c>
      <c r="F38" s="28" t="s">
        <v>85</v>
      </c>
      <c r="H38" s="6" t="s">
        <v>83</v>
      </c>
      <c r="I38" s="6">
        <v>1</v>
      </c>
      <c r="J38" s="11">
        <v>45</v>
      </c>
      <c r="K38" s="11">
        <f t="shared" si="2"/>
        <v>45</v>
      </c>
    </row>
    <row r="39" spans="1:17" s="6" customFormat="1" ht="32" x14ac:dyDescent="0.2">
      <c r="A39" s="6" t="s">
        <v>14</v>
      </c>
      <c r="B39" s="6" t="s">
        <v>82</v>
      </c>
      <c r="C39" s="27" t="s">
        <v>86</v>
      </c>
      <c r="D39" s="6" t="s">
        <v>89</v>
      </c>
      <c r="E39" s="6" t="s">
        <v>87</v>
      </c>
      <c r="F39" s="27" t="s">
        <v>86</v>
      </c>
      <c r="H39" s="6" t="s">
        <v>88</v>
      </c>
      <c r="I39" s="6">
        <v>1</v>
      </c>
      <c r="J39" s="11">
        <v>20</v>
      </c>
      <c r="K39" s="11">
        <f t="shared" si="2"/>
        <v>20</v>
      </c>
    </row>
    <row r="40" spans="1:17" s="6" customFormat="1" ht="32" x14ac:dyDescent="0.2">
      <c r="A40" s="6" t="s">
        <v>20</v>
      </c>
      <c r="B40" s="6" t="s">
        <v>70</v>
      </c>
      <c r="C40" s="28" t="s">
        <v>71</v>
      </c>
      <c r="D40" s="6" t="s">
        <v>69</v>
      </c>
      <c r="E40" s="6" t="s">
        <v>72</v>
      </c>
      <c r="F40" s="28" t="s">
        <v>71</v>
      </c>
      <c r="H40" s="6" t="s">
        <v>68</v>
      </c>
      <c r="I40" s="6">
        <v>1</v>
      </c>
      <c r="J40" s="11">
        <v>110</v>
      </c>
      <c r="K40" s="11">
        <f t="shared" si="2"/>
        <v>110</v>
      </c>
    </row>
    <row r="41" spans="1:17" s="6" customFormat="1" x14ac:dyDescent="0.2">
      <c r="A41" s="6" t="s">
        <v>15</v>
      </c>
      <c r="B41" s="6" t="s">
        <v>31</v>
      </c>
      <c r="C41" s="27"/>
      <c r="F41" s="27"/>
      <c r="I41" s="6">
        <v>0</v>
      </c>
      <c r="J41" s="11">
        <v>0</v>
      </c>
      <c r="K41" s="11">
        <f t="shared" si="2"/>
        <v>0</v>
      </c>
    </row>
    <row r="42" spans="1:17" s="6" customFormat="1" x14ac:dyDescent="0.2">
      <c r="A42" s="6" t="s">
        <v>9</v>
      </c>
      <c r="B42" s="6" t="s">
        <v>31</v>
      </c>
      <c r="C42" s="27"/>
      <c r="F42" s="27"/>
      <c r="I42" s="6">
        <v>1</v>
      </c>
      <c r="J42" s="11">
        <v>0</v>
      </c>
      <c r="K42" s="11">
        <f>I42*J42</f>
        <v>0</v>
      </c>
    </row>
    <row r="43" spans="1:17" s="6" customFormat="1" x14ac:dyDescent="0.2">
      <c r="A43" s="6" t="s">
        <v>24</v>
      </c>
      <c r="B43" s="6" t="s">
        <v>92</v>
      </c>
      <c r="C43" s="27" t="s">
        <v>24</v>
      </c>
      <c r="D43" s="6" t="s">
        <v>24</v>
      </c>
      <c r="E43" s="6" t="s">
        <v>92</v>
      </c>
      <c r="F43" s="27" t="s">
        <v>24</v>
      </c>
      <c r="H43" s="6" t="s">
        <v>93</v>
      </c>
      <c r="I43" s="6">
        <v>1</v>
      </c>
      <c r="J43" s="11">
        <v>100</v>
      </c>
      <c r="K43" s="11">
        <f t="shared" si="2"/>
        <v>100</v>
      </c>
    </row>
    <row r="44" spans="1:17" s="14" customFormat="1" ht="48" x14ac:dyDescent="0.2">
      <c r="A44" s="14" t="s">
        <v>23</v>
      </c>
      <c r="B44" s="14" t="s">
        <v>95</v>
      </c>
      <c r="C44" s="29" t="s">
        <v>174</v>
      </c>
      <c r="D44" s="14" t="s">
        <v>175</v>
      </c>
      <c r="E44" s="14" t="s">
        <v>176</v>
      </c>
      <c r="F44" s="29" t="s">
        <v>177</v>
      </c>
      <c r="H44" s="14" t="s">
        <v>178</v>
      </c>
      <c r="I44" s="14">
        <v>1</v>
      </c>
      <c r="J44" s="15">
        <v>139.94999999999999</v>
      </c>
      <c r="K44" s="15">
        <f>I44*J44</f>
        <v>139.94999999999999</v>
      </c>
      <c r="L44" s="21" t="s">
        <v>179</v>
      </c>
    </row>
    <row r="45" spans="1:17" s="3" customFormat="1" x14ac:dyDescent="0.2">
      <c r="A45" s="2" t="s">
        <v>59</v>
      </c>
      <c r="C45" s="23"/>
      <c r="F45" s="23"/>
      <c r="J45" s="8"/>
      <c r="K45" s="8"/>
    </row>
    <row r="46" spans="1:17" ht="64" x14ac:dyDescent="0.2">
      <c r="A46" s="4" t="s">
        <v>305</v>
      </c>
      <c r="B46" s="4" t="s">
        <v>308</v>
      </c>
      <c r="C46" s="24" t="s">
        <v>311</v>
      </c>
      <c r="D46" s="4" t="s">
        <v>310</v>
      </c>
      <c r="E46" s="4" t="s">
        <v>306</v>
      </c>
      <c r="F46" s="24" t="s">
        <v>307</v>
      </c>
      <c r="H46" s="4" t="s">
        <v>309</v>
      </c>
      <c r="I46" s="4">
        <v>2</v>
      </c>
      <c r="J46" s="51">
        <v>14</v>
      </c>
      <c r="K46" s="9">
        <f>I46*J46</f>
        <v>28</v>
      </c>
      <c r="L46" s="51"/>
      <c r="M46" s="4" t="s">
        <v>181</v>
      </c>
      <c r="Q46" s="51"/>
    </row>
    <row r="47" spans="1:17" ht="48" x14ac:dyDescent="0.2">
      <c r="A47" s="4" t="s">
        <v>314</v>
      </c>
      <c r="B47" s="4" t="s">
        <v>308</v>
      </c>
      <c r="C47" s="24">
        <v>55018</v>
      </c>
      <c r="D47" s="4" t="s">
        <v>313</v>
      </c>
      <c r="E47" s="4" t="s">
        <v>306</v>
      </c>
      <c r="F47" s="24" t="s">
        <v>315</v>
      </c>
      <c r="H47" s="4" t="s">
        <v>312</v>
      </c>
      <c r="I47" s="4">
        <v>2</v>
      </c>
      <c r="J47" s="51">
        <v>2.0299999999999998</v>
      </c>
      <c r="K47" s="9">
        <f>I47*J47</f>
        <v>4.0599999999999996</v>
      </c>
      <c r="L47" s="51"/>
      <c r="M47" s="4" t="s">
        <v>181</v>
      </c>
      <c r="Q47" s="51"/>
    </row>
    <row r="48" spans="1:17" ht="48" x14ac:dyDescent="0.2">
      <c r="A48" s="4" t="s">
        <v>131</v>
      </c>
      <c r="B48" s="4" t="s">
        <v>308</v>
      </c>
      <c r="C48" s="24" t="s">
        <v>318</v>
      </c>
      <c r="D48" s="4" t="s">
        <v>317</v>
      </c>
      <c r="E48" s="4" t="s">
        <v>320</v>
      </c>
      <c r="F48" s="24" t="s">
        <v>319</v>
      </c>
      <c r="H48" s="4" t="s">
        <v>316</v>
      </c>
      <c r="I48" s="4">
        <v>2</v>
      </c>
      <c r="J48" s="51">
        <v>1.93</v>
      </c>
      <c r="K48" s="9">
        <f>I48*J48</f>
        <v>3.86</v>
      </c>
      <c r="L48" s="51"/>
      <c r="M48" s="4" t="s">
        <v>181</v>
      </c>
      <c r="Q48" s="51"/>
    </row>
    <row r="49" spans="1:13" s="3" customFormat="1" ht="31" customHeight="1" x14ac:dyDescent="0.2">
      <c r="A49" s="2" t="s">
        <v>55</v>
      </c>
      <c r="C49" s="23"/>
      <c r="F49" s="23"/>
      <c r="J49" s="8"/>
      <c r="K49" s="8"/>
    </row>
    <row r="50" spans="1:13" s="14" customFormat="1" x14ac:dyDescent="0.2">
      <c r="A50" s="14" t="s">
        <v>61</v>
      </c>
      <c r="B50" s="14" t="s">
        <v>126</v>
      </c>
      <c r="C50" s="29" t="s">
        <v>183</v>
      </c>
      <c r="D50" s="14" t="s">
        <v>184</v>
      </c>
      <c r="E50" s="14" t="s">
        <v>126</v>
      </c>
      <c r="F50" s="29" t="s">
        <v>183</v>
      </c>
      <c r="H50" s="14" t="s">
        <v>182</v>
      </c>
      <c r="I50" s="14">
        <v>2</v>
      </c>
      <c r="J50" s="15">
        <v>2.73</v>
      </c>
      <c r="K50" s="15">
        <f t="shared" ref="K50" si="3">I50*J50</f>
        <v>5.46</v>
      </c>
      <c r="M50" s="14" t="s">
        <v>181</v>
      </c>
    </row>
    <row r="51" spans="1:13" s="3" customFormat="1" ht="31" customHeight="1" x14ac:dyDescent="0.2">
      <c r="A51" s="2" t="s">
        <v>229</v>
      </c>
      <c r="C51" s="23"/>
      <c r="F51" s="23"/>
      <c r="J51" s="8"/>
      <c r="K51" s="8"/>
    </row>
    <row r="52" spans="1:13" s="5" customFormat="1" ht="32" x14ac:dyDescent="0.2">
      <c r="A52" s="5" t="s">
        <v>128</v>
      </c>
      <c r="C52" s="25"/>
      <c r="F52" s="25"/>
      <c r="H52" s="5" t="s">
        <v>170</v>
      </c>
      <c r="I52" s="5">
        <v>0</v>
      </c>
      <c r="J52" s="10">
        <v>0</v>
      </c>
      <c r="K52" s="10">
        <f>I52*J52</f>
        <v>0</v>
      </c>
      <c r="L52" s="5" t="s">
        <v>169</v>
      </c>
    </row>
    <row r="53" spans="1:13" s="5" customFormat="1" x14ac:dyDescent="0.2">
      <c r="A53" s="5" t="s">
        <v>129</v>
      </c>
      <c r="C53" s="25"/>
      <c r="F53" s="25"/>
      <c r="J53" s="10"/>
      <c r="K53" s="10"/>
    </row>
    <row r="54" spans="1:13" s="5" customFormat="1" ht="32" x14ac:dyDescent="0.2">
      <c r="A54" s="5" t="s">
        <v>32</v>
      </c>
      <c r="C54" s="25"/>
      <c r="F54" s="25"/>
      <c r="H54" s="5" t="s">
        <v>171</v>
      </c>
      <c r="I54" s="5">
        <v>0</v>
      </c>
      <c r="J54" s="10">
        <v>0</v>
      </c>
      <c r="K54" s="10">
        <f>I54*J54</f>
        <v>0</v>
      </c>
      <c r="L54" s="5" t="s">
        <v>169</v>
      </c>
    </row>
    <row r="55" spans="1:13" s="5" customFormat="1" ht="32" x14ac:dyDescent="0.2">
      <c r="A55" s="5" t="s">
        <v>33</v>
      </c>
      <c r="C55" s="25"/>
      <c r="F55" s="25"/>
      <c r="I55" s="5">
        <v>0</v>
      </c>
      <c r="J55" s="10">
        <v>0</v>
      </c>
      <c r="K55" s="10">
        <f>I55*J55</f>
        <v>0</v>
      </c>
      <c r="L55" s="5" t="s">
        <v>169</v>
      </c>
    </row>
    <row r="56" spans="1:13" s="3" customFormat="1" ht="32" customHeight="1" x14ac:dyDescent="0.2">
      <c r="A56" s="2" t="s">
        <v>60</v>
      </c>
      <c r="C56" s="23"/>
      <c r="F56" s="23"/>
      <c r="J56" s="8"/>
      <c r="K56" s="8"/>
    </row>
    <row r="57" spans="1:13" s="14" customFormat="1" ht="44" customHeight="1" x14ac:dyDescent="0.2">
      <c r="A57" s="14" t="s">
        <v>16</v>
      </c>
      <c r="B57" s="14" t="s">
        <v>147</v>
      </c>
      <c r="C57" s="29" t="s">
        <v>165</v>
      </c>
      <c r="D57" s="14" t="s">
        <v>167</v>
      </c>
      <c r="E57" s="14" t="s">
        <v>147</v>
      </c>
      <c r="F57" s="29" t="s">
        <v>165</v>
      </c>
      <c r="H57" s="14" t="s">
        <v>166</v>
      </c>
      <c r="I57" s="14">
        <v>1</v>
      </c>
      <c r="J57" s="15">
        <v>13.9</v>
      </c>
      <c r="K57" s="15">
        <f t="shared" ref="K57:K63" si="4">I57*J57</f>
        <v>13.9</v>
      </c>
    </row>
    <row r="58" spans="1:13" s="14" customFormat="1" ht="32" x14ac:dyDescent="0.2">
      <c r="A58" s="14" t="s">
        <v>127</v>
      </c>
      <c r="B58" s="14" t="s">
        <v>240</v>
      </c>
      <c r="C58" s="70" t="s">
        <v>286</v>
      </c>
      <c r="D58" s="69" t="s">
        <v>287</v>
      </c>
      <c r="E58" s="65" t="s">
        <v>240</v>
      </c>
      <c r="F58" s="68" t="s">
        <v>286</v>
      </c>
      <c r="H58" s="14" t="s">
        <v>288</v>
      </c>
      <c r="I58" s="14">
        <v>10</v>
      </c>
      <c r="J58" s="54">
        <v>111.15</v>
      </c>
      <c r="K58" s="15">
        <f t="shared" si="4"/>
        <v>1111.5</v>
      </c>
      <c r="L58" s="54"/>
      <c r="M58" s="14" t="s">
        <v>181</v>
      </c>
    </row>
    <row r="59" spans="1:13" ht="36" customHeight="1" x14ac:dyDescent="0.2">
      <c r="A59" s="4" t="s">
        <v>230</v>
      </c>
      <c r="B59" s="14" t="s">
        <v>240</v>
      </c>
      <c r="C59" s="66" t="s">
        <v>245</v>
      </c>
      <c r="D59" s="67" t="s">
        <v>246</v>
      </c>
      <c r="E59" s="65" t="s">
        <v>240</v>
      </c>
      <c r="F59" s="66" t="s">
        <v>245</v>
      </c>
      <c r="H59" s="4" t="s">
        <v>247</v>
      </c>
      <c r="I59" s="4">
        <v>2</v>
      </c>
      <c r="J59" s="51">
        <v>73</v>
      </c>
      <c r="K59" s="15">
        <f t="shared" si="4"/>
        <v>146</v>
      </c>
      <c r="L59" s="51"/>
    </row>
    <row r="60" spans="1:13" ht="32" x14ac:dyDescent="0.2">
      <c r="A60" s="4" t="s">
        <v>291</v>
      </c>
      <c r="B60" s="14" t="s">
        <v>240</v>
      </c>
      <c r="C60" s="70" t="s">
        <v>290</v>
      </c>
      <c r="D60" s="69" t="s">
        <v>289</v>
      </c>
      <c r="E60" s="65" t="s">
        <v>240</v>
      </c>
      <c r="F60" s="68" t="s">
        <v>290</v>
      </c>
      <c r="H60" s="4" t="s">
        <v>292</v>
      </c>
      <c r="I60" s="4">
        <v>5</v>
      </c>
      <c r="J60" s="51">
        <v>33.06</v>
      </c>
      <c r="K60" s="15">
        <f t="shared" si="4"/>
        <v>165.3</v>
      </c>
      <c r="L60" s="51"/>
      <c r="M60" s="14" t="s">
        <v>181</v>
      </c>
    </row>
    <row r="61" spans="1:13" ht="48" x14ac:dyDescent="0.2">
      <c r="A61" s="4" t="s">
        <v>296</v>
      </c>
      <c r="B61" s="14" t="s">
        <v>240</v>
      </c>
      <c r="C61" s="70" t="s">
        <v>293</v>
      </c>
      <c r="D61" s="69" t="s">
        <v>294</v>
      </c>
      <c r="E61" s="65" t="s">
        <v>240</v>
      </c>
      <c r="F61" s="68" t="s">
        <v>293</v>
      </c>
      <c r="H61" s="4" t="s">
        <v>295</v>
      </c>
      <c r="I61" s="4">
        <v>33</v>
      </c>
      <c r="J61" s="51">
        <v>15.63</v>
      </c>
      <c r="K61" s="15">
        <f t="shared" si="4"/>
        <v>515.79000000000008</v>
      </c>
      <c r="L61" s="51"/>
      <c r="M61" s="14" t="s">
        <v>181</v>
      </c>
    </row>
    <row r="62" spans="1:13" ht="48" x14ac:dyDescent="0.2">
      <c r="A62" s="4" t="s">
        <v>298</v>
      </c>
      <c r="B62" s="14" t="s">
        <v>240</v>
      </c>
      <c r="C62" s="70" t="s">
        <v>297</v>
      </c>
      <c r="D62" s="69" t="s">
        <v>294</v>
      </c>
      <c r="E62" s="65" t="s">
        <v>240</v>
      </c>
      <c r="F62" s="68" t="s">
        <v>297</v>
      </c>
      <c r="H62" s="4" t="s">
        <v>295</v>
      </c>
      <c r="I62" s="4">
        <v>33</v>
      </c>
      <c r="J62" s="51">
        <v>5.97</v>
      </c>
      <c r="K62" s="15">
        <f t="shared" si="4"/>
        <v>197.01</v>
      </c>
      <c r="L62" s="51"/>
      <c r="M62" s="14" t="s">
        <v>181</v>
      </c>
    </row>
    <row r="63" spans="1:13" ht="32" x14ac:dyDescent="0.2">
      <c r="A63" s="4" t="s">
        <v>8</v>
      </c>
      <c r="B63" s="14" t="s">
        <v>240</v>
      </c>
      <c r="C63" s="66" t="s">
        <v>300</v>
      </c>
      <c r="D63" s="67" t="s">
        <v>301</v>
      </c>
      <c r="E63" s="65" t="s">
        <v>240</v>
      </c>
      <c r="F63" s="66" t="s">
        <v>300</v>
      </c>
      <c r="H63" s="4" t="s">
        <v>299</v>
      </c>
      <c r="I63" s="4">
        <v>1</v>
      </c>
      <c r="J63" s="51">
        <v>58.33</v>
      </c>
      <c r="K63" s="15">
        <f t="shared" si="4"/>
        <v>58.33</v>
      </c>
      <c r="L63" s="51"/>
      <c r="M63" s="14" t="s">
        <v>181</v>
      </c>
    </row>
    <row r="64" spans="1:13" x14ac:dyDescent="0.2">
      <c r="A64" s="4" t="s">
        <v>232</v>
      </c>
      <c r="K64" s="9">
        <f>SUM(K3:K60)</f>
        <v>5705.41</v>
      </c>
    </row>
    <row r="65" spans="1:11" x14ac:dyDescent="0.2">
      <c r="A65" s="4" t="s">
        <v>231</v>
      </c>
      <c r="K65" s="9">
        <f>SUM(K10:K27)</f>
        <v>3005.3</v>
      </c>
    </row>
    <row r="67" spans="1:11" x14ac:dyDescent="0.2">
      <c r="A67" s="4" t="s">
        <v>233</v>
      </c>
      <c r="K67" s="9">
        <f>K64-K65</f>
        <v>2700.1099999999997</v>
      </c>
    </row>
    <row r="69" spans="1:11" s="3" customFormat="1" x14ac:dyDescent="0.2">
      <c r="A69" s="2"/>
      <c r="C69" s="23"/>
      <c r="F69" s="23"/>
      <c r="J69" s="8"/>
      <c r="K69" s="8"/>
    </row>
  </sheetData>
  <phoneticPr fontId="6" type="noConversion"/>
  <pageMargins left="0.7" right="0.7" top="0.75" bottom="0.75" header="0.3" footer="0.3"/>
  <pageSetup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115"/>
  <sheetViews>
    <sheetView topLeftCell="A17" workbookViewId="0">
      <selection activeCell="A41" sqref="A41:XFD41"/>
    </sheetView>
  </sheetViews>
  <sheetFormatPr baseColWidth="10" defaultRowHeight="16" x14ac:dyDescent="0.2"/>
  <cols>
    <col min="1" max="1" width="51.83203125" style="4" customWidth="1"/>
    <col min="2" max="2" width="19.83203125" style="4" customWidth="1"/>
    <col min="3" max="3" width="22.1640625" style="24" customWidth="1"/>
    <col min="4" max="4" width="33.83203125" style="4" customWidth="1"/>
    <col min="5" max="5" width="20.5" style="4" customWidth="1"/>
    <col min="6" max="6" width="26" style="24" customWidth="1"/>
    <col min="7" max="7" width="10.83203125" style="4"/>
    <col min="8" max="8" width="60" style="4" customWidth="1"/>
    <col min="9" max="9" width="10.83203125" style="4"/>
    <col min="10" max="10" width="10.83203125" style="51"/>
    <col min="11" max="11" width="10.83203125" style="43"/>
    <col min="12" max="12" width="10.83203125" style="51"/>
    <col min="13" max="13" width="52.83203125" style="4" customWidth="1"/>
    <col min="14" max="16" width="10.83203125" style="4"/>
    <col min="17" max="17" width="15" style="51" customWidth="1"/>
    <col min="18" max="16384" width="10.83203125" style="4"/>
  </cols>
  <sheetData>
    <row r="1" spans="1:17" x14ac:dyDescent="0.2">
      <c r="A1" s="42" t="s">
        <v>238</v>
      </c>
      <c r="B1" s="42">
        <v>3.5</v>
      </c>
    </row>
    <row r="3" spans="1:17" s="1" customFormat="1" ht="31" customHeight="1" x14ac:dyDescent="0.2">
      <c r="A3" s="1" t="s">
        <v>4</v>
      </c>
      <c r="B3" s="1" t="s">
        <v>0</v>
      </c>
      <c r="C3" s="22" t="s">
        <v>25</v>
      </c>
      <c r="D3" s="1" t="s">
        <v>28</v>
      </c>
      <c r="E3" s="1" t="s">
        <v>26</v>
      </c>
      <c r="F3" s="22" t="s">
        <v>27</v>
      </c>
      <c r="G3" s="1" t="s">
        <v>1</v>
      </c>
      <c r="H3" s="1" t="s">
        <v>2</v>
      </c>
      <c r="I3" s="1" t="s">
        <v>5</v>
      </c>
      <c r="J3" s="52" t="s">
        <v>3</v>
      </c>
      <c r="K3" s="44" t="s">
        <v>239</v>
      </c>
      <c r="L3" s="52" t="s">
        <v>38</v>
      </c>
      <c r="M3" s="1" t="s">
        <v>124</v>
      </c>
      <c r="P3" s="1" t="s">
        <v>303</v>
      </c>
      <c r="Q3" s="52" t="s">
        <v>304</v>
      </c>
    </row>
    <row r="4" spans="1:17" ht="32" x14ac:dyDescent="0.2">
      <c r="A4" s="4" t="s">
        <v>139</v>
      </c>
      <c r="B4" s="4" t="s">
        <v>45</v>
      </c>
      <c r="C4" s="24" t="s">
        <v>46</v>
      </c>
      <c r="D4" s="4" t="s">
        <v>168</v>
      </c>
      <c r="E4" s="4" t="s">
        <v>45</v>
      </c>
      <c r="F4" s="24" t="s">
        <v>46</v>
      </c>
      <c r="H4" s="4" t="s">
        <v>49</v>
      </c>
      <c r="I4" s="4">
        <v>1</v>
      </c>
      <c r="J4" s="51">
        <v>350</v>
      </c>
      <c r="K4" s="43">
        <f>I4*B1</f>
        <v>3.5</v>
      </c>
      <c r="L4" s="51">
        <f>I4*J4*B1</f>
        <v>1225</v>
      </c>
      <c r="M4" s="16" t="s">
        <v>228</v>
      </c>
      <c r="P4" s="4">
        <v>3</v>
      </c>
      <c r="Q4" s="51">
        <f>(J4*1*3)</f>
        <v>1050</v>
      </c>
    </row>
    <row r="5" spans="1:17" ht="33" customHeight="1" x14ac:dyDescent="0.2">
      <c r="A5" s="4" t="s">
        <v>140</v>
      </c>
      <c r="B5" s="4" t="s">
        <v>45</v>
      </c>
      <c r="C5" s="24" t="s">
        <v>47</v>
      </c>
      <c r="D5" s="4" t="s">
        <v>123</v>
      </c>
      <c r="E5" s="4" t="s">
        <v>45</v>
      </c>
      <c r="F5" s="24" t="s">
        <v>47</v>
      </c>
      <c r="H5" s="4" t="s">
        <v>48</v>
      </c>
      <c r="I5" s="4">
        <v>2</v>
      </c>
      <c r="J5" s="51">
        <v>615</v>
      </c>
      <c r="K5" s="43">
        <f>I5*B1</f>
        <v>7</v>
      </c>
      <c r="L5" s="51">
        <f>I5*J5*B1</f>
        <v>4305</v>
      </c>
      <c r="P5" s="4">
        <v>6</v>
      </c>
      <c r="Q5" s="51">
        <f>(J5*2*3)</f>
        <v>3690</v>
      </c>
    </row>
    <row r="6" spans="1:17" ht="34" customHeight="1" x14ac:dyDescent="0.2">
      <c r="A6" s="4" t="s">
        <v>122</v>
      </c>
      <c r="B6" s="4" t="s">
        <v>45</v>
      </c>
      <c r="C6" s="4" t="s">
        <v>47</v>
      </c>
      <c r="D6" s="4" t="s">
        <v>136</v>
      </c>
      <c r="E6" s="4" t="s">
        <v>45</v>
      </c>
      <c r="F6" s="4" t="s">
        <v>138</v>
      </c>
      <c r="H6" s="4" t="s">
        <v>137</v>
      </c>
      <c r="I6" s="4">
        <v>1</v>
      </c>
      <c r="J6" s="51">
        <v>0</v>
      </c>
      <c r="K6" s="43">
        <f>I6*B1</f>
        <v>3.5</v>
      </c>
      <c r="L6" s="51">
        <f>I6*J6*B1</f>
        <v>0</v>
      </c>
      <c r="P6" s="4">
        <v>3</v>
      </c>
      <c r="Q6" s="51">
        <f>(J6*1*3)</f>
        <v>0</v>
      </c>
    </row>
    <row r="7" spans="1:17" s="40" customFormat="1" ht="16" customHeight="1" x14ac:dyDescent="0.2">
      <c r="C7" s="41"/>
      <c r="F7" s="41"/>
      <c r="J7" s="53"/>
      <c r="K7" s="45"/>
      <c r="L7" s="53"/>
      <c r="Q7" s="53"/>
    </row>
    <row r="8" spans="1:17" ht="37" customHeight="1" x14ac:dyDescent="0.2">
      <c r="A8" s="4" t="s">
        <v>6</v>
      </c>
      <c r="B8" s="4" t="s">
        <v>51</v>
      </c>
      <c r="D8" s="4" t="s">
        <v>53</v>
      </c>
      <c r="E8" s="4" t="s">
        <v>51</v>
      </c>
      <c r="H8" s="4" t="s">
        <v>52</v>
      </c>
      <c r="I8" s="16">
        <v>0</v>
      </c>
      <c r="J8" s="51">
        <v>19.989999999999998</v>
      </c>
      <c r="K8" s="43">
        <f>I8*B1</f>
        <v>0</v>
      </c>
      <c r="L8" s="51">
        <f>I8*J1*B1</f>
        <v>0</v>
      </c>
      <c r="M8" s="16" t="s">
        <v>125</v>
      </c>
    </row>
    <row r="9" spans="1:17" ht="36" customHeight="1" x14ac:dyDescent="0.2">
      <c r="A9" s="4" t="s">
        <v>7</v>
      </c>
      <c r="B9" s="4" t="s">
        <v>51</v>
      </c>
      <c r="D9" s="4" t="s">
        <v>50</v>
      </c>
      <c r="E9" s="4" t="s">
        <v>51</v>
      </c>
      <c r="H9" s="4" t="s">
        <v>172</v>
      </c>
      <c r="I9" s="4">
        <v>2</v>
      </c>
      <c r="J9" s="51">
        <v>24.99</v>
      </c>
      <c r="K9" s="43">
        <f>I9*B1</f>
        <v>7</v>
      </c>
      <c r="L9" s="51">
        <f>I9*J1*B1</f>
        <v>0</v>
      </c>
    </row>
    <row r="10" spans="1:17" s="40" customFormat="1" ht="16" customHeight="1" x14ac:dyDescent="0.2">
      <c r="C10" s="41"/>
      <c r="F10" s="41"/>
      <c r="J10" s="53"/>
      <c r="K10" s="45"/>
      <c r="L10" s="53"/>
      <c r="Q10" s="53"/>
    </row>
    <row r="11" spans="1:17" ht="35" customHeight="1" x14ac:dyDescent="0.2">
      <c r="A11" s="4" t="s">
        <v>34</v>
      </c>
      <c r="B11" s="4" t="s">
        <v>29</v>
      </c>
      <c r="C11" s="24" t="s">
        <v>36</v>
      </c>
      <c r="D11" s="4" t="s">
        <v>37</v>
      </c>
      <c r="E11" s="4" t="s">
        <v>29</v>
      </c>
      <c r="F11" s="24" t="s">
        <v>35</v>
      </c>
      <c r="H11" s="4" t="s">
        <v>173</v>
      </c>
      <c r="I11" s="16">
        <v>0</v>
      </c>
      <c r="J11" s="51">
        <v>3.69</v>
      </c>
      <c r="K11" s="43">
        <f>I11*B1</f>
        <v>0</v>
      </c>
      <c r="L11" s="51">
        <f>I11*J1*B1</f>
        <v>0</v>
      </c>
      <c r="M11" s="16" t="s">
        <v>125</v>
      </c>
    </row>
    <row r="12" spans="1:17" s="40" customFormat="1" ht="16" customHeight="1" x14ac:dyDescent="0.2">
      <c r="C12" s="41"/>
      <c r="F12" s="41"/>
      <c r="J12" s="53"/>
      <c r="K12" s="45"/>
      <c r="L12" s="53"/>
      <c r="Q12" s="53"/>
    </row>
    <row r="13" spans="1:17" s="14" customFormat="1" ht="80" customHeight="1" x14ac:dyDescent="0.2">
      <c r="A13" s="14" t="s">
        <v>113</v>
      </c>
      <c r="B13" s="14" t="s">
        <v>30</v>
      </c>
      <c r="C13" s="35" t="s">
        <v>193</v>
      </c>
      <c r="D13" s="14" t="s">
        <v>194</v>
      </c>
      <c r="E13" s="14" t="s">
        <v>30</v>
      </c>
      <c r="F13" s="29" t="s">
        <v>193</v>
      </c>
      <c r="H13" s="14" t="s">
        <v>112</v>
      </c>
      <c r="I13" s="14">
        <v>2</v>
      </c>
      <c r="J13" s="54">
        <v>645</v>
      </c>
      <c r="K13" s="43">
        <f>I13*B1</f>
        <v>7</v>
      </c>
      <c r="L13" s="54">
        <f>I13*J13*B1</f>
        <v>4515</v>
      </c>
      <c r="Q13" s="54"/>
    </row>
    <row r="14" spans="1:17" s="14" customFormat="1" x14ac:dyDescent="0.2">
      <c r="A14" s="14" t="s">
        <v>115</v>
      </c>
      <c r="B14" s="14" t="s">
        <v>30</v>
      </c>
      <c r="C14" s="36" t="s">
        <v>195</v>
      </c>
      <c r="D14" s="14" t="s">
        <v>196</v>
      </c>
      <c r="E14" s="14" t="s">
        <v>30</v>
      </c>
      <c r="F14" s="29" t="s">
        <v>195</v>
      </c>
      <c r="H14" s="14" t="s">
        <v>112</v>
      </c>
      <c r="I14" s="14">
        <v>2</v>
      </c>
      <c r="J14" s="54">
        <v>20.88</v>
      </c>
      <c r="K14" s="43">
        <f>I14*B1</f>
        <v>7</v>
      </c>
      <c r="L14" s="54">
        <f>I14*J14*B1</f>
        <v>146.16</v>
      </c>
      <c r="N14" s="14" t="s">
        <v>181</v>
      </c>
      <c r="Q14" s="54"/>
    </row>
    <row r="15" spans="1:17" s="14" customFormat="1" x14ac:dyDescent="0.2">
      <c r="A15" s="14" t="s">
        <v>114</v>
      </c>
      <c r="B15" s="14" t="s">
        <v>30</v>
      </c>
      <c r="C15" s="36" t="s">
        <v>198</v>
      </c>
      <c r="D15" s="37" t="s">
        <v>197</v>
      </c>
      <c r="E15" s="14" t="s">
        <v>30</v>
      </c>
      <c r="F15" s="36" t="s">
        <v>198</v>
      </c>
      <c r="H15" s="14" t="s">
        <v>112</v>
      </c>
      <c r="I15" s="14">
        <v>2</v>
      </c>
      <c r="J15" s="54">
        <v>13.79</v>
      </c>
      <c r="K15" s="43">
        <f>I15*B1</f>
        <v>7</v>
      </c>
      <c r="L15" s="54">
        <f>I15*J15*B1</f>
        <v>96.53</v>
      </c>
      <c r="N15" s="14" t="s">
        <v>181</v>
      </c>
      <c r="Q15" s="54"/>
    </row>
    <row r="16" spans="1:17" s="14" customFormat="1" ht="35" customHeight="1" x14ac:dyDescent="0.2">
      <c r="A16" s="14" t="s">
        <v>106</v>
      </c>
      <c r="B16" s="14" t="s">
        <v>30</v>
      </c>
      <c r="C16" s="36" t="s">
        <v>199</v>
      </c>
      <c r="D16" s="37" t="s">
        <v>200</v>
      </c>
      <c r="E16" s="14" t="s">
        <v>30</v>
      </c>
      <c r="F16" s="29" t="s">
        <v>199</v>
      </c>
      <c r="H16" s="14" t="s">
        <v>112</v>
      </c>
      <c r="I16" s="14">
        <v>2</v>
      </c>
      <c r="J16" s="38">
        <v>135</v>
      </c>
      <c r="K16" s="43">
        <f>I16*B1</f>
        <v>7</v>
      </c>
      <c r="L16" s="54">
        <f>I16*J16*B1</f>
        <v>945</v>
      </c>
      <c r="N16" s="14" t="s">
        <v>181</v>
      </c>
      <c r="Q16" s="54"/>
    </row>
    <row r="17" spans="1:17" s="14" customFormat="1" ht="85" customHeight="1" x14ac:dyDescent="0.2">
      <c r="A17" s="14" t="s">
        <v>116</v>
      </c>
      <c r="B17" s="14" t="s">
        <v>30</v>
      </c>
      <c r="C17" s="36" t="s">
        <v>201</v>
      </c>
      <c r="D17" s="37" t="s">
        <v>202</v>
      </c>
      <c r="E17" s="14" t="s">
        <v>30</v>
      </c>
      <c r="F17" s="36" t="s">
        <v>201</v>
      </c>
      <c r="H17" s="14" t="s">
        <v>119</v>
      </c>
      <c r="I17" s="14">
        <v>2</v>
      </c>
      <c r="J17" s="54">
        <v>525</v>
      </c>
      <c r="K17" s="43">
        <f>I17*B1</f>
        <v>7</v>
      </c>
      <c r="L17" s="54">
        <f>I17*J17*B1</f>
        <v>3675</v>
      </c>
      <c r="Q17" s="54"/>
    </row>
    <row r="18" spans="1:17" s="14" customFormat="1" x14ac:dyDescent="0.2">
      <c r="A18" s="14" t="s">
        <v>117</v>
      </c>
      <c r="B18" s="14" t="s">
        <v>30</v>
      </c>
      <c r="C18" s="36" t="s">
        <v>203</v>
      </c>
      <c r="D18" s="37" t="s">
        <v>204</v>
      </c>
      <c r="E18" s="14" t="s">
        <v>30</v>
      </c>
      <c r="F18" s="36" t="s">
        <v>203</v>
      </c>
      <c r="H18" s="14" t="s">
        <v>119</v>
      </c>
      <c r="I18" s="14">
        <v>2</v>
      </c>
      <c r="J18" s="38">
        <v>21</v>
      </c>
      <c r="K18" s="43">
        <f>I18*B1</f>
        <v>7</v>
      </c>
      <c r="L18" s="54">
        <f>I18*J18*B1</f>
        <v>147</v>
      </c>
      <c r="N18" s="14" t="s">
        <v>181</v>
      </c>
      <c r="Q18" s="54"/>
    </row>
    <row r="19" spans="1:17" s="14" customFormat="1" x14ac:dyDescent="0.2">
      <c r="A19" s="14" t="s">
        <v>118</v>
      </c>
      <c r="B19" s="14" t="s">
        <v>30</v>
      </c>
      <c r="C19" s="36" t="s">
        <v>205</v>
      </c>
      <c r="D19" s="37" t="s">
        <v>206</v>
      </c>
      <c r="E19" s="14" t="s">
        <v>30</v>
      </c>
      <c r="F19" s="36" t="s">
        <v>205</v>
      </c>
      <c r="H19" s="14" t="s">
        <v>119</v>
      </c>
      <c r="I19" s="14">
        <v>2</v>
      </c>
      <c r="J19" s="38">
        <v>15.41</v>
      </c>
      <c r="K19" s="43">
        <f>I19*B1</f>
        <v>7</v>
      </c>
      <c r="L19" s="54">
        <f>I19*J19*B1</f>
        <v>107.87</v>
      </c>
      <c r="N19" s="14" t="s">
        <v>181</v>
      </c>
      <c r="Q19" s="54"/>
    </row>
    <row r="20" spans="1:17" s="14" customFormat="1" ht="33" customHeight="1" x14ac:dyDescent="0.2">
      <c r="A20" s="14" t="s">
        <v>107</v>
      </c>
      <c r="B20" s="14" t="s">
        <v>30</v>
      </c>
      <c r="C20" s="36" t="s">
        <v>207</v>
      </c>
      <c r="D20" s="37" t="s">
        <v>208</v>
      </c>
      <c r="E20" s="14" t="s">
        <v>30</v>
      </c>
      <c r="F20" s="36" t="s">
        <v>207</v>
      </c>
      <c r="H20" s="14" t="s">
        <v>119</v>
      </c>
      <c r="I20" s="14">
        <v>2</v>
      </c>
      <c r="J20" s="38">
        <v>70</v>
      </c>
      <c r="K20" s="43">
        <f>I20*B1</f>
        <v>7</v>
      </c>
      <c r="L20" s="54">
        <f>I20*J20*B1</f>
        <v>490</v>
      </c>
      <c r="N20" s="14" t="s">
        <v>181</v>
      </c>
      <c r="Q20" s="54"/>
    </row>
    <row r="21" spans="1:17" s="14" customFormat="1" ht="78" customHeight="1" x14ac:dyDescent="0.2">
      <c r="A21" s="14" t="s">
        <v>120</v>
      </c>
      <c r="B21" s="14" t="s">
        <v>30</v>
      </c>
      <c r="C21" s="39" t="s">
        <v>209</v>
      </c>
      <c r="D21" s="37" t="s">
        <v>210</v>
      </c>
      <c r="E21" s="14" t="s">
        <v>30</v>
      </c>
      <c r="F21" s="39" t="s">
        <v>209</v>
      </c>
      <c r="H21" s="14" t="s">
        <v>121</v>
      </c>
      <c r="I21" s="14">
        <v>2</v>
      </c>
      <c r="J21" s="54">
        <v>425</v>
      </c>
      <c r="K21" s="43">
        <f>I21*B1</f>
        <v>7</v>
      </c>
      <c r="L21" s="54">
        <f>I21*J21*B1</f>
        <v>2975</v>
      </c>
      <c r="Q21" s="54"/>
    </row>
    <row r="22" spans="1:17" s="14" customFormat="1" x14ac:dyDescent="0.2">
      <c r="A22" s="14" t="s">
        <v>108</v>
      </c>
      <c r="B22" s="14" t="s">
        <v>30</v>
      </c>
      <c r="C22" s="36" t="s">
        <v>211</v>
      </c>
      <c r="D22" s="37" t="s">
        <v>212</v>
      </c>
      <c r="E22" s="14" t="s">
        <v>30</v>
      </c>
      <c r="F22" s="36" t="s">
        <v>211</v>
      </c>
      <c r="H22" s="14" t="s">
        <v>121</v>
      </c>
      <c r="I22" s="14">
        <v>2</v>
      </c>
      <c r="J22" s="54">
        <v>25.34</v>
      </c>
      <c r="K22" s="43">
        <f>I22*B1</f>
        <v>7</v>
      </c>
      <c r="L22" s="54">
        <f>I22*J22*B1</f>
        <v>177.38</v>
      </c>
      <c r="N22" s="14" t="s">
        <v>181</v>
      </c>
      <c r="Q22" s="54"/>
    </row>
    <row r="23" spans="1:17" s="14" customFormat="1" x14ac:dyDescent="0.2">
      <c r="A23" s="14" t="s">
        <v>215</v>
      </c>
      <c r="B23" s="14" t="s">
        <v>30</v>
      </c>
      <c r="C23" s="36" t="s">
        <v>213</v>
      </c>
      <c r="D23" s="14" t="s">
        <v>214</v>
      </c>
      <c r="E23" s="14" t="s">
        <v>30</v>
      </c>
      <c r="F23" s="36" t="s">
        <v>213</v>
      </c>
      <c r="I23" s="14">
        <v>2</v>
      </c>
      <c r="J23" s="54">
        <v>21.88</v>
      </c>
      <c r="K23" s="43">
        <f>I23*B1</f>
        <v>7</v>
      </c>
      <c r="L23" s="54">
        <f>I23*J23*B1</f>
        <v>153.16</v>
      </c>
      <c r="N23" s="14" t="s">
        <v>181</v>
      </c>
      <c r="Q23" s="54"/>
    </row>
    <row r="24" spans="1:17" s="40" customFormat="1" ht="16" customHeight="1" x14ac:dyDescent="0.2">
      <c r="C24" s="41"/>
      <c r="F24" s="41"/>
      <c r="J24" s="53"/>
      <c r="K24" s="45"/>
      <c r="L24" s="53"/>
      <c r="Q24" s="53"/>
    </row>
    <row r="25" spans="1:17" s="14" customFormat="1" ht="33" customHeight="1" x14ac:dyDescent="0.2">
      <c r="A25" s="14" t="s">
        <v>218</v>
      </c>
      <c r="B25" s="14" t="s">
        <v>96</v>
      </c>
      <c r="C25" s="29" t="s">
        <v>102</v>
      </c>
      <c r="D25" s="14" t="s">
        <v>97</v>
      </c>
      <c r="E25" s="14" t="s">
        <v>99</v>
      </c>
      <c r="F25" s="29" t="s">
        <v>102</v>
      </c>
      <c r="H25" s="14" t="s">
        <v>98</v>
      </c>
      <c r="I25" s="14">
        <v>2</v>
      </c>
      <c r="J25" s="54">
        <v>442</v>
      </c>
      <c r="K25" s="43">
        <f>I25*B1</f>
        <v>7</v>
      </c>
      <c r="L25" s="54">
        <f>I25*J25*B1</f>
        <v>3094</v>
      </c>
      <c r="N25" s="14" t="s">
        <v>181</v>
      </c>
      <c r="Q25" s="54"/>
    </row>
    <row r="26" spans="1:17" s="14" customFormat="1" ht="33" customHeight="1" x14ac:dyDescent="0.2">
      <c r="A26" s="14" t="s">
        <v>221</v>
      </c>
      <c r="B26" s="14" t="s">
        <v>96</v>
      </c>
      <c r="C26" s="29" t="s">
        <v>217</v>
      </c>
      <c r="D26" s="14" t="s">
        <v>97</v>
      </c>
      <c r="E26" s="14" t="s">
        <v>99</v>
      </c>
      <c r="F26" s="29" t="s">
        <v>217</v>
      </c>
      <c r="H26" s="14" t="s">
        <v>98</v>
      </c>
      <c r="I26" s="14">
        <v>2</v>
      </c>
      <c r="J26" s="54">
        <v>40</v>
      </c>
      <c r="K26" s="43">
        <f>I26*B1</f>
        <v>7</v>
      </c>
      <c r="L26" s="54">
        <f>I26*J26*B1</f>
        <v>280</v>
      </c>
      <c r="N26" s="14" t="s">
        <v>181</v>
      </c>
      <c r="Q26" s="54"/>
    </row>
    <row r="27" spans="1:17" s="14" customFormat="1" ht="33" customHeight="1" x14ac:dyDescent="0.2">
      <c r="A27" s="14" t="s">
        <v>222</v>
      </c>
      <c r="B27" s="14" t="s">
        <v>96</v>
      </c>
      <c r="C27" s="29" t="s">
        <v>224</v>
      </c>
      <c r="D27" s="14" t="s">
        <v>225</v>
      </c>
      <c r="E27" s="14" t="s">
        <v>99</v>
      </c>
      <c r="F27" s="29" t="s">
        <v>224</v>
      </c>
      <c r="H27" s="14" t="s">
        <v>98</v>
      </c>
      <c r="I27" s="14">
        <v>2</v>
      </c>
      <c r="J27" s="54">
        <v>18</v>
      </c>
      <c r="K27" s="43">
        <f>I27*B1</f>
        <v>7</v>
      </c>
      <c r="L27" s="54">
        <f>I27*J27*B1</f>
        <v>126</v>
      </c>
      <c r="N27" s="14" t="s">
        <v>181</v>
      </c>
      <c r="Q27" s="54"/>
    </row>
    <row r="28" spans="1:17" s="14" customFormat="1" ht="33" customHeight="1" x14ac:dyDescent="0.2">
      <c r="A28" s="14" t="s">
        <v>223</v>
      </c>
      <c r="B28" s="14" t="s">
        <v>96</v>
      </c>
      <c r="C28" s="29" t="s">
        <v>219</v>
      </c>
      <c r="D28" s="14" t="s">
        <v>220</v>
      </c>
      <c r="E28" s="14" t="s">
        <v>99</v>
      </c>
      <c r="F28" s="29" t="s">
        <v>219</v>
      </c>
      <c r="H28" s="14" t="s">
        <v>98</v>
      </c>
      <c r="I28" s="14">
        <v>2</v>
      </c>
      <c r="J28" s="54">
        <v>18</v>
      </c>
      <c r="K28" s="43">
        <f>I28*B1</f>
        <v>7</v>
      </c>
      <c r="L28" s="54">
        <f>I28*J28*B1</f>
        <v>126</v>
      </c>
      <c r="N28" s="14" t="s">
        <v>181</v>
      </c>
      <c r="Q28" s="54"/>
    </row>
    <row r="29" spans="1:17" s="14" customFormat="1" ht="32" customHeight="1" x14ac:dyDescent="0.2">
      <c r="A29" s="14" t="s">
        <v>103</v>
      </c>
      <c r="B29" s="14" t="s">
        <v>96</v>
      </c>
      <c r="C29" s="29" t="s">
        <v>100</v>
      </c>
      <c r="E29" s="14" t="s">
        <v>99</v>
      </c>
      <c r="F29" s="29"/>
      <c r="H29" s="14" t="s">
        <v>98</v>
      </c>
      <c r="I29" s="14">
        <v>2</v>
      </c>
      <c r="J29" s="54">
        <v>65</v>
      </c>
      <c r="K29" s="43">
        <f>I29*B1</f>
        <v>7</v>
      </c>
      <c r="L29" s="54">
        <f>I29*J29*B1</f>
        <v>455</v>
      </c>
      <c r="N29" s="14" t="s">
        <v>181</v>
      </c>
      <c r="Q29" s="54"/>
    </row>
    <row r="30" spans="1:17" s="14" customFormat="1" ht="31" customHeight="1" x14ac:dyDescent="0.2">
      <c r="A30" s="14" t="s">
        <v>104</v>
      </c>
      <c r="B30" s="14" t="s">
        <v>96</v>
      </c>
      <c r="C30" s="29" t="s">
        <v>101</v>
      </c>
      <c r="E30" s="14" t="s">
        <v>99</v>
      </c>
      <c r="F30" s="29"/>
      <c r="H30" s="14" t="s">
        <v>98</v>
      </c>
      <c r="I30" s="14">
        <v>2</v>
      </c>
      <c r="J30" s="54">
        <v>135</v>
      </c>
      <c r="K30" s="43">
        <f>I30*B1</f>
        <v>7</v>
      </c>
      <c r="L30" s="54">
        <f>I30*J30*B1</f>
        <v>945</v>
      </c>
      <c r="N30" s="14" t="s">
        <v>181</v>
      </c>
      <c r="Q30" s="54"/>
    </row>
    <row r="31" spans="1:17" s="40" customFormat="1" ht="16" customHeight="1" x14ac:dyDescent="0.2">
      <c r="C31" s="41"/>
      <c r="F31" s="41"/>
      <c r="J31" s="53"/>
      <c r="K31" s="45"/>
      <c r="L31" s="53"/>
      <c r="Q31" s="53"/>
    </row>
    <row r="32" spans="1:17" s="14" customFormat="1" x14ac:dyDescent="0.2">
      <c r="A32" s="14" t="s">
        <v>105</v>
      </c>
      <c r="B32" s="14" t="s">
        <v>110</v>
      </c>
      <c r="C32" s="29" t="s">
        <v>216</v>
      </c>
      <c r="D32" s="14" t="s">
        <v>111</v>
      </c>
      <c r="E32" s="14" t="s">
        <v>110</v>
      </c>
      <c r="F32" s="29" t="s">
        <v>216</v>
      </c>
      <c r="H32" s="14" t="s">
        <v>109</v>
      </c>
      <c r="I32" s="14">
        <v>2</v>
      </c>
      <c r="J32" s="54">
        <v>369</v>
      </c>
      <c r="K32" s="43">
        <f>I32*B1</f>
        <v>7</v>
      </c>
      <c r="L32" s="54">
        <f>I32*J32*B1</f>
        <v>2583</v>
      </c>
      <c r="N32" s="14" t="s">
        <v>181</v>
      </c>
      <c r="Q32" s="54"/>
    </row>
    <row r="33" spans="1:17" s="40" customFormat="1" ht="16" customHeight="1" x14ac:dyDescent="0.2">
      <c r="C33" s="41"/>
      <c r="F33" s="41"/>
      <c r="J33" s="53"/>
      <c r="K33" s="45"/>
      <c r="L33" s="53"/>
      <c r="Q33" s="53"/>
    </row>
    <row r="34" spans="1:17" ht="48" x14ac:dyDescent="0.2">
      <c r="A34" s="4" t="s">
        <v>8</v>
      </c>
      <c r="B34" s="4" t="s">
        <v>95</v>
      </c>
      <c r="C34" s="24" t="s">
        <v>234</v>
      </c>
      <c r="D34" s="4" t="s">
        <v>235</v>
      </c>
      <c r="E34" s="4" t="s">
        <v>94</v>
      </c>
      <c r="F34" s="24" t="s">
        <v>236</v>
      </c>
      <c r="H34" s="4" t="s">
        <v>237</v>
      </c>
      <c r="I34" s="4">
        <v>2</v>
      </c>
      <c r="J34" s="51">
        <v>61.34</v>
      </c>
      <c r="K34" s="43">
        <f>I34*B1</f>
        <v>7</v>
      </c>
      <c r="L34" s="51">
        <f>I34*J34*B1</f>
        <v>429.38</v>
      </c>
      <c r="P34" s="4">
        <v>6</v>
      </c>
      <c r="Q34" s="51">
        <f>(J34*2*3)</f>
        <v>368.04</v>
      </c>
    </row>
    <row r="35" spans="1:17" ht="32" x14ac:dyDescent="0.2">
      <c r="A35" s="4" t="s">
        <v>8</v>
      </c>
      <c r="B35" s="4" t="s">
        <v>95</v>
      </c>
      <c r="C35" s="24" t="s">
        <v>134</v>
      </c>
      <c r="D35" s="4" t="s">
        <v>133</v>
      </c>
      <c r="E35" s="4" t="s">
        <v>94</v>
      </c>
      <c r="F35" s="24" t="s">
        <v>135</v>
      </c>
      <c r="H35" s="4" t="s">
        <v>132</v>
      </c>
      <c r="I35" s="4">
        <v>2</v>
      </c>
      <c r="J35" s="51">
        <v>55.18</v>
      </c>
      <c r="K35" s="43">
        <f>I35*B1</f>
        <v>7</v>
      </c>
      <c r="L35" s="51">
        <f>I35*J35*B1</f>
        <v>386.26</v>
      </c>
    </row>
    <row r="36" spans="1:17" s="14" customFormat="1" ht="48" x14ac:dyDescent="0.2">
      <c r="A36" s="14" t="s">
        <v>23</v>
      </c>
      <c r="B36" s="14" t="s">
        <v>95</v>
      </c>
      <c r="C36" s="29" t="s">
        <v>174</v>
      </c>
      <c r="D36" s="14" t="s">
        <v>175</v>
      </c>
      <c r="E36" s="14" t="s">
        <v>176</v>
      </c>
      <c r="F36" s="29" t="s">
        <v>177</v>
      </c>
      <c r="H36" s="14" t="s">
        <v>178</v>
      </c>
      <c r="I36" s="14">
        <v>2</v>
      </c>
      <c r="J36" s="54">
        <v>139.94999999999999</v>
      </c>
      <c r="K36" s="43">
        <f>I36*B1</f>
        <v>7</v>
      </c>
      <c r="L36" s="54">
        <f>I36*J36*B1</f>
        <v>979.64999999999986</v>
      </c>
      <c r="M36" s="21" t="s">
        <v>179</v>
      </c>
      <c r="P36" s="14">
        <v>6</v>
      </c>
      <c r="Q36" s="51">
        <f>(J36*2*3)</f>
        <v>839.69999999999993</v>
      </c>
    </row>
    <row r="37" spans="1:17" s="40" customFormat="1" ht="16" customHeight="1" x14ac:dyDescent="0.2">
      <c r="C37" s="41"/>
      <c r="F37" s="41"/>
      <c r="J37" s="53"/>
      <c r="K37" s="45"/>
      <c r="L37" s="53"/>
      <c r="Q37" s="53"/>
    </row>
    <row r="38" spans="1:17" ht="64" x14ac:dyDescent="0.2">
      <c r="A38" s="4" t="s">
        <v>305</v>
      </c>
      <c r="B38" s="4" t="s">
        <v>308</v>
      </c>
      <c r="C38" s="24" t="s">
        <v>311</v>
      </c>
      <c r="D38" s="4" t="s">
        <v>310</v>
      </c>
      <c r="E38" s="4" t="s">
        <v>306</v>
      </c>
      <c r="F38" s="24" t="s">
        <v>307</v>
      </c>
      <c r="H38" s="4" t="s">
        <v>309</v>
      </c>
      <c r="I38" s="4">
        <v>4</v>
      </c>
      <c r="J38" s="51">
        <v>14</v>
      </c>
      <c r="K38" s="43">
        <f>I38*B1</f>
        <v>14</v>
      </c>
      <c r="L38" s="51">
        <f>I38*J38*B1</f>
        <v>196</v>
      </c>
      <c r="N38" s="4" t="s">
        <v>181</v>
      </c>
      <c r="P38" s="4">
        <v>12</v>
      </c>
      <c r="Q38" s="51">
        <f>(J38*I38*3)</f>
        <v>168</v>
      </c>
    </row>
    <row r="39" spans="1:17" ht="48" x14ac:dyDescent="0.2">
      <c r="A39" s="4" t="s">
        <v>314</v>
      </c>
      <c r="B39" s="4" t="s">
        <v>308</v>
      </c>
      <c r="C39" s="24">
        <v>55018</v>
      </c>
      <c r="D39" s="4" t="s">
        <v>313</v>
      </c>
      <c r="E39" s="4" t="s">
        <v>306</v>
      </c>
      <c r="F39" s="24" t="s">
        <v>315</v>
      </c>
      <c r="H39" s="4" t="s">
        <v>312</v>
      </c>
      <c r="I39" s="4">
        <v>4</v>
      </c>
      <c r="J39" s="51">
        <v>2.0299999999999998</v>
      </c>
      <c r="K39" s="43">
        <f>I39*B1</f>
        <v>14</v>
      </c>
      <c r="L39" s="51">
        <f>I39*J39*B1</f>
        <v>28.419999999999998</v>
      </c>
      <c r="N39" s="4" t="s">
        <v>181</v>
      </c>
      <c r="P39" s="4">
        <v>12</v>
      </c>
      <c r="Q39" s="51">
        <f>(J39*I39*3)</f>
        <v>24.36</v>
      </c>
    </row>
    <row r="40" spans="1:17" ht="48" x14ac:dyDescent="0.2">
      <c r="A40" s="4" t="s">
        <v>131</v>
      </c>
      <c r="B40" s="4" t="s">
        <v>308</v>
      </c>
      <c r="C40" s="24" t="s">
        <v>318</v>
      </c>
      <c r="D40" s="4" t="s">
        <v>317</v>
      </c>
      <c r="E40" s="4" t="s">
        <v>320</v>
      </c>
      <c r="F40" s="24" t="s">
        <v>319</v>
      </c>
      <c r="H40" s="4" t="s">
        <v>316</v>
      </c>
      <c r="I40" s="4">
        <v>4</v>
      </c>
      <c r="J40" s="51">
        <v>1.93</v>
      </c>
      <c r="K40" s="43">
        <f>I40*B1</f>
        <v>14</v>
      </c>
      <c r="L40" s="51">
        <f>I40*J40*B1</f>
        <v>27.02</v>
      </c>
      <c r="N40" s="4" t="s">
        <v>181</v>
      </c>
      <c r="P40" s="4">
        <v>12</v>
      </c>
      <c r="Q40" s="51">
        <f>(J40*I40*3)</f>
        <v>23.16</v>
      </c>
    </row>
    <row r="41" spans="1:17" ht="48" x14ac:dyDescent="0.2">
      <c r="A41" s="4" t="s">
        <v>21</v>
      </c>
      <c r="B41" s="4" t="s">
        <v>308</v>
      </c>
      <c r="C41" s="24" t="s">
        <v>322</v>
      </c>
      <c r="D41" s="4" t="s">
        <v>324</v>
      </c>
      <c r="E41" s="4" t="s">
        <v>323</v>
      </c>
      <c r="F41" s="24" t="s">
        <v>321</v>
      </c>
      <c r="H41" s="4" t="s">
        <v>325</v>
      </c>
      <c r="I41" s="4">
        <v>2</v>
      </c>
      <c r="J41" s="51">
        <v>60.32</v>
      </c>
      <c r="K41" s="43">
        <f>I41*B1</f>
        <v>7</v>
      </c>
      <c r="L41" s="51">
        <f>I41*J41*B1</f>
        <v>422.24</v>
      </c>
      <c r="N41" s="4" t="s">
        <v>181</v>
      </c>
      <c r="P41" s="4">
        <v>6</v>
      </c>
      <c r="Q41" s="51">
        <f>(J41*I41*3)</f>
        <v>361.92</v>
      </c>
    </row>
    <row r="42" spans="1:17" s="40" customFormat="1" ht="16" customHeight="1" x14ac:dyDescent="0.2">
      <c r="C42" s="41"/>
      <c r="F42" s="41"/>
      <c r="J42" s="53"/>
      <c r="K42" s="45"/>
      <c r="L42" s="53"/>
      <c r="Q42" s="53"/>
    </row>
    <row r="43" spans="1:17" ht="53" customHeight="1" x14ac:dyDescent="0.2">
      <c r="A43" s="4" t="s">
        <v>44</v>
      </c>
      <c r="B43" s="4" t="s">
        <v>41</v>
      </c>
      <c r="C43" s="24" t="s">
        <v>43</v>
      </c>
      <c r="D43" s="4" t="s">
        <v>39</v>
      </c>
      <c r="E43" s="4" t="s">
        <v>40</v>
      </c>
      <c r="F43" s="24" t="s">
        <v>42</v>
      </c>
      <c r="H43" s="4" t="s">
        <v>141</v>
      </c>
      <c r="I43" s="4">
        <v>4</v>
      </c>
      <c r="J43" s="51">
        <v>6.91</v>
      </c>
      <c r="K43" s="43">
        <f>I43*B1</f>
        <v>14</v>
      </c>
      <c r="L43" s="51">
        <f>I43*J43*B33</f>
        <v>0</v>
      </c>
    </row>
    <row r="44" spans="1:17" s="3" customFormat="1" x14ac:dyDescent="0.2">
      <c r="A44" s="2" t="s">
        <v>226</v>
      </c>
      <c r="C44" s="23"/>
      <c r="F44" s="23"/>
      <c r="J44" s="55"/>
      <c r="K44" s="46"/>
      <c r="L44" s="55"/>
      <c r="Q44" s="55"/>
    </row>
    <row r="45" spans="1:17" s="6" customFormat="1" ht="32" x14ac:dyDescent="0.2">
      <c r="A45" s="6" t="s">
        <v>11</v>
      </c>
      <c r="B45" s="6" t="s">
        <v>63</v>
      </c>
      <c r="C45" s="26" t="s">
        <v>64</v>
      </c>
      <c r="D45" s="6" t="s">
        <v>66</v>
      </c>
      <c r="E45" s="6" t="s">
        <v>63</v>
      </c>
      <c r="F45" s="28" t="s">
        <v>65</v>
      </c>
      <c r="H45" s="6" t="s">
        <v>67</v>
      </c>
      <c r="I45" s="6">
        <v>2</v>
      </c>
      <c r="J45" s="56">
        <v>257</v>
      </c>
      <c r="K45" s="47">
        <f>I45*B1</f>
        <v>7</v>
      </c>
      <c r="L45" s="56">
        <f>I45*J45*B1</f>
        <v>1799</v>
      </c>
      <c r="M45" s="6" t="s">
        <v>227</v>
      </c>
      <c r="P45" s="6">
        <v>6</v>
      </c>
      <c r="Q45" s="56">
        <f>(J45*2*3)</f>
        <v>1542</v>
      </c>
    </row>
    <row r="46" spans="1:17" s="6" customFormat="1" ht="32" x14ac:dyDescent="0.2">
      <c r="A46" s="6" t="s">
        <v>12</v>
      </c>
      <c r="B46" s="6" t="s">
        <v>73</v>
      </c>
      <c r="C46" s="27" t="s">
        <v>75</v>
      </c>
      <c r="D46" s="12" t="s">
        <v>77</v>
      </c>
      <c r="E46" s="6" t="s">
        <v>76</v>
      </c>
      <c r="F46" s="28" t="s">
        <v>77</v>
      </c>
      <c r="H46" s="6" t="s">
        <v>74</v>
      </c>
      <c r="I46" s="6">
        <v>2</v>
      </c>
      <c r="J46" s="56">
        <v>252.11</v>
      </c>
      <c r="K46" s="47">
        <f>I46*B1</f>
        <v>7</v>
      </c>
      <c r="L46" s="56">
        <f>I46*J46*B1</f>
        <v>1764.77</v>
      </c>
      <c r="P46" s="6">
        <v>6</v>
      </c>
      <c r="Q46" s="56">
        <f>(J46*2*3)</f>
        <v>1512.66</v>
      </c>
    </row>
    <row r="47" spans="1:17" s="6" customFormat="1" x14ac:dyDescent="0.2">
      <c r="A47" s="6" t="s">
        <v>13</v>
      </c>
      <c r="C47" s="27"/>
      <c r="F47" s="27"/>
      <c r="I47" s="6">
        <v>0</v>
      </c>
      <c r="J47" s="56">
        <v>0</v>
      </c>
      <c r="K47" s="47">
        <f>I47*B44</f>
        <v>0</v>
      </c>
      <c r="L47" s="56">
        <f>I47*J47*B1</f>
        <v>0</v>
      </c>
      <c r="P47" s="6">
        <v>6</v>
      </c>
      <c r="Q47" s="56">
        <f>(J47*2*3)</f>
        <v>0</v>
      </c>
    </row>
    <row r="48" spans="1:17" s="6" customFormat="1" ht="32" x14ac:dyDescent="0.2">
      <c r="A48" s="6" t="s">
        <v>10</v>
      </c>
      <c r="B48" s="6" t="s">
        <v>78</v>
      </c>
      <c r="C48" s="28" t="s">
        <v>80</v>
      </c>
      <c r="D48" s="12" t="s">
        <v>79</v>
      </c>
      <c r="E48" s="6" t="s">
        <v>91</v>
      </c>
      <c r="F48" s="28" t="s">
        <v>79</v>
      </c>
      <c r="H48" s="6" t="s">
        <v>90</v>
      </c>
      <c r="I48" s="6">
        <v>4</v>
      </c>
      <c r="J48" s="56">
        <v>11</v>
      </c>
      <c r="K48" s="47">
        <f>I48*B1</f>
        <v>14</v>
      </c>
      <c r="L48" s="56">
        <f>I48*J48*B1</f>
        <v>154</v>
      </c>
      <c r="P48" s="6">
        <v>12</v>
      </c>
      <c r="Q48" s="56">
        <f>(J48*4*3)</f>
        <v>132</v>
      </c>
    </row>
    <row r="49" spans="1:17" s="6" customFormat="1" ht="26" x14ac:dyDescent="0.2">
      <c r="A49" s="6" t="s">
        <v>81</v>
      </c>
      <c r="B49" s="6" t="s">
        <v>82</v>
      </c>
      <c r="C49" s="28" t="s">
        <v>85</v>
      </c>
      <c r="D49" s="12" t="s">
        <v>84</v>
      </c>
      <c r="E49" s="6" t="s">
        <v>87</v>
      </c>
      <c r="F49" s="28" t="s">
        <v>85</v>
      </c>
      <c r="H49" s="6" t="s">
        <v>83</v>
      </c>
      <c r="I49" s="6">
        <v>2</v>
      </c>
      <c r="J49" s="56">
        <v>45</v>
      </c>
      <c r="K49" s="47">
        <f>I49*B1</f>
        <v>7</v>
      </c>
      <c r="L49" s="56">
        <f>I49*J49*B1</f>
        <v>315</v>
      </c>
      <c r="P49" s="6">
        <v>6</v>
      </c>
      <c r="Q49" s="56">
        <f>(J49*2*3)</f>
        <v>270</v>
      </c>
    </row>
    <row r="50" spans="1:17" s="6" customFormat="1" ht="32" x14ac:dyDescent="0.2">
      <c r="A50" s="6" t="s">
        <v>14</v>
      </c>
      <c r="B50" s="6" t="s">
        <v>82</v>
      </c>
      <c r="C50" s="27" t="s">
        <v>86</v>
      </c>
      <c r="D50" s="6" t="s">
        <v>89</v>
      </c>
      <c r="E50" s="6" t="s">
        <v>87</v>
      </c>
      <c r="F50" s="27" t="s">
        <v>86</v>
      </c>
      <c r="H50" s="6" t="s">
        <v>88</v>
      </c>
      <c r="I50" s="6">
        <v>2</v>
      </c>
      <c r="J50" s="56">
        <v>20</v>
      </c>
      <c r="K50" s="47">
        <f>I50*B1</f>
        <v>7</v>
      </c>
      <c r="L50" s="56">
        <f>I50*J50*B1</f>
        <v>140</v>
      </c>
      <c r="P50" s="6">
        <v>6</v>
      </c>
      <c r="Q50" s="56">
        <f>(J50*2*3)</f>
        <v>120</v>
      </c>
    </row>
    <row r="51" spans="1:17" s="6" customFormat="1" ht="32" x14ac:dyDescent="0.2">
      <c r="A51" s="6" t="s">
        <v>20</v>
      </c>
      <c r="B51" s="6" t="s">
        <v>70</v>
      </c>
      <c r="C51" s="28" t="s">
        <v>71</v>
      </c>
      <c r="D51" s="6" t="s">
        <v>69</v>
      </c>
      <c r="E51" s="6" t="s">
        <v>72</v>
      </c>
      <c r="F51" s="28" t="s">
        <v>71</v>
      </c>
      <c r="H51" s="6" t="s">
        <v>68</v>
      </c>
      <c r="I51" s="6">
        <v>1</v>
      </c>
      <c r="J51" s="56">
        <v>110</v>
      </c>
      <c r="K51" s="47">
        <f>I51*B1</f>
        <v>3.5</v>
      </c>
      <c r="L51" s="56">
        <f>I51*J51*B1</f>
        <v>385</v>
      </c>
      <c r="P51" s="6">
        <v>3</v>
      </c>
      <c r="Q51" s="56">
        <f>(J51*1*3)</f>
        <v>330</v>
      </c>
    </row>
    <row r="52" spans="1:17" s="6" customFormat="1" x14ac:dyDescent="0.2">
      <c r="A52" s="6" t="s">
        <v>15</v>
      </c>
      <c r="B52" s="6" t="s">
        <v>31</v>
      </c>
      <c r="C52" s="27"/>
      <c r="F52" s="27"/>
      <c r="I52" s="6">
        <v>0</v>
      </c>
      <c r="J52" s="56">
        <v>0</v>
      </c>
      <c r="K52" s="47">
        <f>I52*B1</f>
        <v>0</v>
      </c>
      <c r="L52" s="56">
        <f>I52*J52*B1</f>
        <v>0</v>
      </c>
      <c r="P52" s="6">
        <v>6</v>
      </c>
      <c r="Q52" s="56">
        <f>(J52*2*3)</f>
        <v>0</v>
      </c>
    </row>
    <row r="53" spans="1:17" s="6" customFormat="1" x14ac:dyDescent="0.2">
      <c r="A53" s="6" t="s">
        <v>9</v>
      </c>
      <c r="B53" s="6" t="s">
        <v>31</v>
      </c>
      <c r="C53" s="27"/>
      <c r="F53" s="27"/>
      <c r="I53" s="6">
        <v>2</v>
      </c>
      <c r="J53" s="56">
        <v>0</v>
      </c>
      <c r="K53" s="47">
        <f>I53*B1</f>
        <v>7</v>
      </c>
      <c r="L53" s="56">
        <f>I53*J53*B1</f>
        <v>0</v>
      </c>
      <c r="P53" s="6">
        <v>6</v>
      </c>
      <c r="Q53" s="56">
        <f>(J53*2*3)</f>
        <v>0</v>
      </c>
    </row>
    <row r="54" spans="1:17" s="6" customFormat="1" x14ac:dyDescent="0.2">
      <c r="A54" s="6" t="s">
        <v>24</v>
      </c>
      <c r="B54" s="6" t="s">
        <v>92</v>
      </c>
      <c r="C54" s="27" t="s">
        <v>24</v>
      </c>
      <c r="D54" s="6" t="s">
        <v>24</v>
      </c>
      <c r="E54" s="6" t="s">
        <v>92</v>
      </c>
      <c r="F54" s="27" t="s">
        <v>24</v>
      </c>
      <c r="H54" s="6" t="s">
        <v>93</v>
      </c>
      <c r="I54" s="6">
        <v>2</v>
      </c>
      <c r="J54" s="56">
        <v>100</v>
      </c>
      <c r="K54" s="47">
        <f>I54*B1</f>
        <v>7</v>
      </c>
      <c r="L54" s="56">
        <f>I54*J54*B1</f>
        <v>700</v>
      </c>
      <c r="P54" s="6">
        <v>6</v>
      </c>
      <c r="Q54" s="56">
        <f>(J54*2*3)</f>
        <v>600</v>
      </c>
    </row>
    <row r="55" spans="1:17" s="40" customFormat="1" ht="16" customHeight="1" x14ac:dyDescent="0.2">
      <c r="C55" s="41"/>
      <c r="F55" s="41"/>
      <c r="J55" s="53"/>
      <c r="K55" s="45"/>
      <c r="L55" s="53"/>
      <c r="Q55" s="53"/>
    </row>
    <row r="56" spans="1:17" s="14" customFormat="1" ht="50" customHeight="1" x14ac:dyDescent="0.2">
      <c r="A56" s="14" t="s">
        <v>17</v>
      </c>
      <c r="B56" s="14" t="s">
        <v>147</v>
      </c>
      <c r="C56" s="29" t="s">
        <v>157</v>
      </c>
      <c r="D56" s="14" t="s">
        <v>158</v>
      </c>
      <c r="E56" s="14" t="s">
        <v>147</v>
      </c>
      <c r="F56" s="29" t="s">
        <v>157</v>
      </c>
      <c r="H56" s="14" t="s">
        <v>159</v>
      </c>
      <c r="I56" s="14">
        <v>1</v>
      </c>
      <c r="J56" s="54">
        <v>327</v>
      </c>
      <c r="K56" s="43">
        <f>I56*B1</f>
        <v>3.5</v>
      </c>
      <c r="L56" s="54">
        <f>I56*J56*B1</f>
        <v>1144.5</v>
      </c>
      <c r="Q56" s="54"/>
    </row>
    <row r="57" spans="1:17" s="14" customFormat="1" ht="48" customHeight="1" x14ac:dyDescent="0.15">
      <c r="A57" s="14" t="s">
        <v>18</v>
      </c>
      <c r="B57" s="14" t="s">
        <v>147</v>
      </c>
      <c r="C57" s="30" t="s">
        <v>162</v>
      </c>
      <c r="D57" s="14" t="s">
        <v>161</v>
      </c>
      <c r="E57" s="14" t="s">
        <v>147</v>
      </c>
      <c r="F57" s="29" t="s">
        <v>162</v>
      </c>
      <c r="H57" s="14" t="s">
        <v>160</v>
      </c>
      <c r="I57" s="14">
        <v>1</v>
      </c>
      <c r="J57" s="54">
        <v>137.99</v>
      </c>
      <c r="K57" s="43">
        <f>I57*B1</f>
        <v>3.5</v>
      </c>
      <c r="L57" s="54">
        <f>I57*J57*B1</f>
        <v>482.96500000000003</v>
      </c>
      <c r="Q57" s="54"/>
    </row>
    <row r="58" spans="1:17" s="14" customFormat="1" ht="48" x14ac:dyDescent="0.2">
      <c r="A58" s="14" t="s">
        <v>146</v>
      </c>
      <c r="B58" s="14" t="s">
        <v>147</v>
      </c>
      <c r="C58" s="29" t="s">
        <v>149</v>
      </c>
      <c r="D58" s="14" t="s">
        <v>148</v>
      </c>
      <c r="E58" s="14" t="s">
        <v>147</v>
      </c>
      <c r="F58" s="29" t="s">
        <v>149</v>
      </c>
      <c r="H58" s="20" t="s">
        <v>163</v>
      </c>
      <c r="I58" s="14">
        <v>1</v>
      </c>
      <c r="J58" s="54">
        <v>105.5</v>
      </c>
      <c r="K58" s="43">
        <f>I58*B1</f>
        <v>3.5</v>
      </c>
      <c r="L58" s="54">
        <f>I58*J58*B1</f>
        <v>369.25</v>
      </c>
      <c r="Q58" s="54"/>
    </row>
    <row r="59" spans="1:17" s="14" customFormat="1" ht="50" customHeight="1" x14ac:dyDescent="0.2">
      <c r="A59" s="14" t="s">
        <v>151</v>
      </c>
      <c r="B59" s="13" t="s">
        <v>147</v>
      </c>
      <c r="C59" s="31" t="s">
        <v>152</v>
      </c>
      <c r="D59" s="18" t="s">
        <v>153</v>
      </c>
      <c r="E59" s="13" t="s">
        <v>147</v>
      </c>
      <c r="F59" s="31" t="s">
        <v>152</v>
      </c>
      <c r="G59" s="13"/>
      <c r="H59" s="13" t="s">
        <v>164</v>
      </c>
      <c r="I59" s="14">
        <v>2</v>
      </c>
      <c r="J59" s="54">
        <v>75</v>
      </c>
      <c r="K59" s="43">
        <f>I59*B1</f>
        <v>7</v>
      </c>
      <c r="L59" s="54">
        <f>I59*J59*B1</f>
        <v>525</v>
      </c>
      <c r="Q59" s="54"/>
    </row>
    <row r="60" spans="1:17" s="14" customFormat="1" x14ac:dyDescent="0.2">
      <c r="A60" s="14" t="s">
        <v>180</v>
      </c>
      <c r="B60" s="13" t="s">
        <v>147</v>
      </c>
      <c r="C60" s="32" t="s">
        <v>154</v>
      </c>
      <c r="D60" s="18" t="s">
        <v>155</v>
      </c>
      <c r="E60" s="13" t="s">
        <v>147</v>
      </c>
      <c r="F60" s="31" t="s">
        <v>154</v>
      </c>
      <c r="G60" s="13"/>
      <c r="H60" s="13" t="s">
        <v>156</v>
      </c>
      <c r="I60" s="14">
        <v>1</v>
      </c>
      <c r="J60" s="54">
        <v>82</v>
      </c>
      <c r="K60" s="43">
        <f>I60*B1</f>
        <v>3.5</v>
      </c>
      <c r="L60" s="54">
        <f>I60*J60*B1</f>
        <v>287</v>
      </c>
      <c r="N60" s="14" t="s">
        <v>181</v>
      </c>
      <c r="Q60" s="54"/>
    </row>
    <row r="61" spans="1:17" s="14" customFormat="1" ht="44" customHeight="1" x14ac:dyDescent="0.2">
      <c r="A61" s="14" t="s">
        <v>16</v>
      </c>
      <c r="B61" s="14" t="s">
        <v>147</v>
      </c>
      <c r="C61" s="29" t="s">
        <v>165</v>
      </c>
      <c r="D61" s="14" t="s">
        <v>167</v>
      </c>
      <c r="E61" s="14" t="s">
        <v>147</v>
      </c>
      <c r="F61" s="29" t="s">
        <v>165</v>
      </c>
      <c r="H61" s="14" t="s">
        <v>166</v>
      </c>
      <c r="I61" s="14">
        <v>2</v>
      </c>
      <c r="J61" s="54">
        <v>13.9</v>
      </c>
      <c r="K61" s="43">
        <f>I61*B1</f>
        <v>7</v>
      </c>
      <c r="L61" s="54">
        <f>I61*J61*B1</f>
        <v>97.3</v>
      </c>
      <c r="Q61" s="54"/>
    </row>
    <row r="62" spans="1:17" s="40" customFormat="1" ht="16" customHeight="1" x14ac:dyDescent="0.2">
      <c r="C62" s="41"/>
      <c r="F62" s="41"/>
      <c r="J62" s="53"/>
      <c r="K62" s="45"/>
      <c r="L62" s="53"/>
      <c r="Q62" s="53"/>
    </row>
    <row r="63" spans="1:17" s="14" customFormat="1" x14ac:dyDescent="0.2">
      <c r="A63" s="14" t="s">
        <v>61</v>
      </c>
      <c r="B63" s="14" t="s">
        <v>126</v>
      </c>
      <c r="C63" s="29" t="s">
        <v>183</v>
      </c>
      <c r="D63" s="14" t="s">
        <v>184</v>
      </c>
      <c r="E63" s="14" t="s">
        <v>126</v>
      </c>
      <c r="F63" s="29" t="s">
        <v>183</v>
      </c>
      <c r="H63" s="14" t="s">
        <v>182</v>
      </c>
      <c r="I63" s="14">
        <v>4</v>
      </c>
      <c r="J63" s="54">
        <v>2.73</v>
      </c>
      <c r="K63" s="43">
        <f>I63*B1</f>
        <v>14</v>
      </c>
      <c r="L63" s="54">
        <f>I63*J63*B1</f>
        <v>38.22</v>
      </c>
      <c r="N63" s="14" t="s">
        <v>181</v>
      </c>
      <c r="P63" s="14">
        <v>12</v>
      </c>
      <c r="Q63" s="54">
        <f>(J63*4*3)</f>
        <v>32.76</v>
      </c>
    </row>
    <row r="64" spans="1:17" s="14" customFormat="1" x14ac:dyDescent="0.2">
      <c r="A64" s="14" t="s">
        <v>61</v>
      </c>
      <c r="B64" s="14" t="s">
        <v>126</v>
      </c>
      <c r="C64" s="29" t="s">
        <v>185</v>
      </c>
      <c r="D64" s="14" t="s">
        <v>186</v>
      </c>
      <c r="E64" s="14" t="s">
        <v>126</v>
      </c>
      <c r="F64" s="29" t="s">
        <v>185</v>
      </c>
      <c r="I64" s="14">
        <v>2</v>
      </c>
      <c r="J64" s="54">
        <v>9.11</v>
      </c>
      <c r="K64" s="43">
        <f>I64*B1</f>
        <v>7</v>
      </c>
      <c r="L64" s="54">
        <f>I64*J64*B1</f>
        <v>63.769999999999996</v>
      </c>
      <c r="N64" s="14" t="s">
        <v>181</v>
      </c>
      <c r="P64" s="14">
        <v>6</v>
      </c>
      <c r="Q64" s="54">
        <f>(J64*2*3)</f>
        <v>54.66</v>
      </c>
    </row>
    <row r="65" spans="1:17" s="14" customFormat="1" x14ac:dyDescent="0.2">
      <c r="A65" s="14" t="s">
        <v>19</v>
      </c>
      <c r="B65" s="14" t="s">
        <v>126</v>
      </c>
      <c r="C65" s="29" t="s">
        <v>187</v>
      </c>
      <c r="D65" s="14" t="s">
        <v>19</v>
      </c>
      <c r="E65" s="14" t="s">
        <v>126</v>
      </c>
      <c r="F65" s="29" t="s">
        <v>187</v>
      </c>
      <c r="I65" s="14">
        <v>1</v>
      </c>
      <c r="J65" s="54">
        <v>29</v>
      </c>
      <c r="K65" s="43">
        <f>I65*B1</f>
        <v>3.5</v>
      </c>
      <c r="L65" s="54">
        <f>I65*J65*B1</f>
        <v>101.5</v>
      </c>
      <c r="N65" s="14" t="s">
        <v>189</v>
      </c>
      <c r="P65" s="14">
        <v>3</v>
      </c>
      <c r="Q65" s="54">
        <f>(J65*1*3)</f>
        <v>87</v>
      </c>
    </row>
    <row r="66" spans="1:17" s="14" customFormat="1" x14ac:dyDescent="0.2">
      <c r="A66" s="14" t="s">
        <v>192</v>
      </c>
      <c r="B66" s="14" t="s">
        <v>126</v>
      </c>
      <c r="C66" s="29" t="s">
        <v>188</v>
      </c>
      <c r="D66" s="17" t="s">
        <v>191</v>
      </c>
      <c r="E66" s="14" t="s">
        <v>126</v>
      </c>
      <c r="F66" s="29" t="s">
        <v>188</v>
      </c>
      <c r="I66" s="14">
        <v>1</v>
      </c>
      <c r="J66" s="54">
        <v>45.97</v>
      </c>
      <c r="K66" s="43">
        <f>I66*B1</f>
        <v>3.5</v>
      </c>
      <c r="L66" s="54">
        <f>I66*J66*B1</f>
        <v>160.89499999999998</v>
      </c>
      <c r="N66" s="14" t="s">
        <v>181</v>
      </c>
      <c r="P66" s="14">
        <v>3</v>
      </c>
      <c r="Q66" s="54">
        <f>(J66*1*3)</f>
        <v>137.91</v>
      </c>
    </row>
    <row r="67" spans="1:17" s="14" customFormat="1" x14ac:dyDescent="0.2">
      <c r="A67" s="14" t="s">
        <v>62</v>
      </c>
      <c r="B67" s="14" t="s">
        <v>126</v>
      </c>
      <c r="C67" s="29">
        <v>38016</v>
      </c>
      <c r="D67" s="34" t="s">
        <v>190</v>
      </c>
      <c r="E67" s="14" t="s">
        <v>126</v>
      </c>
      <c r="F67" s="29">
        <v>38016</v>
      </c>
      <c r="I67" s="14">
        <v>1</v>
      </c>
      <c r="J67" s="54">
        <v>104.25</v>
      </c>
      <c r="K67" s="43">
        <f>I67*B1</f>
        <v>3.5</v>
      </c>
      <c r="L67" s="54">
        <f>I67*J67*B1</f>
        <v>364.875</v>
      </c>
      <c r="N67" s="14" t="s">
        <v>181</v>
      </c>
      <c r="P67" s="14">
        <v>3</v>
      </c>
      <c r="Q67" s="54">
        <f>(J67*1*3)</f>
        <v>312.75</v>
      </c>
    </row>
    <row r="68" spans="1:17" s="40" customFormat="1" ht="16" customHeight="1" x14ac:dyDescent="0.2">
      <c r="C68" s="41"/>
      <c r="F68" s="41"/>
      <c r="J68" s="53"/>
      <c r="K68" s="45"/>
      <c r="L68" s="53"/>
      <c r="Q68" s="53"/>
    </row>
    <row r="69" spans="1:17" s="14" customFormat="1" ht="48" x14ac:dyDescent="0.2">
      <c r="A69" s="14" t="s">
        <v>130</v>
      </c>
      <c r="B69" s="14" t="s">
        <v>142</v>
      </c>
      <c r="C69" s="33" t="s">
        <v>143</v>
      </c>
      <c r="D69" s="19" t="s">
        <v>144</v>
      </c>
      <c r="E69" s="14" t="s">
        <v>142</v>
      </c>
      <c r="F69" s="33" t="s">
        <v>143</v>
      </c>
      <c r="H69" s="14" t="s">
        <v>145</v>
      </c>
      <c r="I69" s="14">
        <v>1</v>
      </c>
      <c r="J69" s="54">
        <v>60</v>
      </c>
      <c r="K69" s="43">
        <f>I69*B1</f>
        <v>3.5</v>
      </c>
      <c r="L69" s="54">
        <f>I69*J69*B1</f>
        <v>210</v>
      </c>
      <c r="N69" s="14" t="s">
        <v>181</v>
      </c>
      <c r="Q69" s="54"/>
    </row>
    <row r="70" spans="1:17" s="40" customFormat="1" ht="16" customHeight="1" x14ac:dyDescent="0.2">
      <c r="C70" s="41"/>
      <c r="F70" s="41"/>
      <c r="J70" s="53"/>
      <c r="K70" s="45"/>
      <c r="L70" s="53"/>
      <c r="Q70" s="53"/>
    </row>
    <row r="71" spans="1:17" s="14" customFormat="1" ht="32" x14ac:dyDescent="0.2">
      <c r="A71" s="14" t="s">
        <v>127</v>
      </c>
      <c r="B71" s="14" t="s">
        <v>240</v>
      </c>
      <c r="C71" s="70" t="s">
        <v>286</v>
      </c>
      <c r="D71" s="69" t="s">
        <v>287</v>
      </c>
      <c r="E71" s="65" t="s">
        <v>240</v>
      </c>
      <c r="F71" s="68" t="s">
        <v>286</v>
      </c>
      <c r="H71" s="14" t="s">
        <v>288</v>
      </c>
      <c r="I71" s="14">
        <v>10</v>
      </c>
      <c r="J71" s="54">
        <v>111.15</v>
      </c>
      <c r="K71" s="43">
        <f>I71*B1</f>
        <v>35</v>
      </c>
      <c r="L71" s="54">
        <f>I71*J71*B1</f>
        <v>3890.25</v>
      </c>
      <c r="P71" s="14">
        <v>30</v>
      </c>
      <c r="Q71" s="54">
        <f>(J71*10*3)</f>
        <v>3334.5</v>
      </c>
    </row>
    <row r="72" spans="1:17" ht="36" customHeight="1" x14ac:dyDescent="0.2">
      <c r="A72" s="4" t="s">
        <v>230</v>
      </c>
      <c r="B72" s="14" t="s">
        <v>240</v>
      </c>
      <c r="C72" s="66" t="s">
        <v>245</v>
      </c>
      <c r="D72" s="67" t="s">
        <v>246</v>
      </c>
      <c r="E72" s="65" t="s">
        <v>240</v>
      </c>
      <c r="F72" s="66" t="s">
        <v>245</v>
      </c>
      <c r="H72" s="4" t="s">
        <v>247</v>
      </c>
      <c r="I72" s="4">
        <v>2</v>
      </c>
      <c r="J72" s="51">
        <v>73</v>
      </c>
      <c r="K72" s="43">
        <f>I72*B1</f>
        <v>7</v>
      </c>
      <c r="L72" s="51">
        <f>I72*J72*B1</f>
        <v>511</v>
      </c>
      <c r="P72" s="4">
        <v>6</v>
      </c>
      <c r="Q72" s="54">
        <f>(J72*2*3)</f>
        <v>438</v>
      </c>
    </row>
    <row r="73" spans="1:17" ht="32" x14ac:dyDescent="0.2">
      <c r="A73" s="4" t="s">
        <v>291</v>
      </c>
      <c r="B73" s="14" t="s">
        <v>240</v>
      </c>
      <c r="C73" s="70" t="s">
        <v>290</v>
      </c>
      <c r="D73" s="69" t="s">
        <v>289</v>
      </c>
      <c r="E73" s="65" t="s">
        <v>240</v>
      </c>
      <c r="F73" s="68" t="s">
        <v>290</v>
      </c>
      <c r="H73" s="4" t="s">
        <v>292</v>
      </c>
      <c r="I73" s="4">
        <v>5</v>
      </c>
      <c r="J73" s="51">
        <v>33.06</v>
      </c>
      <c r="K73" s="43">
        <f>I73*B1</f>
        <v>17.5</v>
      </c>
      <c r="L73" s="51">
        <f>I73*J73*B1</f>
        <v>578.55000000000007</v>
      </c>
      <c r="P73" s="4">
        <v>15</v>
      </c>
      <c r="Q73" s="54">
        <f>(J73*5*3)</f>
        <v>495.90000000000003</v>
      </c>
    </row>
    <row r="74" spans="1:17" ht="48" x14ac:dyDescent="0.2">
      <c r="A74" s="4" t="s">
        <v>296</v>
      </c>
      <c r="B74" s="14" t="s">
        <v>240</v>
      </c>
      <c r="C74" s="70" t="s">
        <v>293</v>
      </c>
      <c r="D74" s="69" t="s">
        <v>294</v>
      </c>
      <c r="E74" s="65" t="s">
        <v>240</v>
      </c>
      <c r="F74" s="68" t="s">
        <v>293</v>
      </c>
      <c r="H74" s="4" t="s">
        <v>295</v>
      </c>
      <c r="I74" s="4">
        <v>33</v>
      </c>
      <c r="J74" s="51">
        <v>15.63</v>
      </c>
      <c r="K74" s="43">
        <f>I74*B1</f>
        <v>115.5</v>
      </c>
      <c r="L74" s="51">
        <f>I74*J74*B1</f>
        <v>1805.2650000000003</v>
      </c>
      <c r="P74" s="4">
        <v>99</v>
      </c>
      <c r="Q74" s="54">
        <f>(J74*33*3)</f>
        <v>1547.3700000000003</v>
      </c>
    </row>
    <row r="75" spans="1:17" ht="48" x14ac:dyDescent="0.2">
      <c r="A75" s="4" t="s">
        <v>298</v>
      </c>
      <c r="B75" s="14" t="s">
        <v>240</v>
      </c>
      <c r="C75" s="70" t="s">
        <v>297</v>
      </c>
      <c r="D75" s="69" t="s">
        <v>294</v>
      </c>
      <c r="E75" s="65" t="s">
        <v>240</v>
      </c>
      <c r="F75" s="68" t="s">
        <v>297</v>
      </c>
      <c r="H75" s="4" t="s">
        <v>295</v>
      </c>
      <c r="I75" s="4">
        <v>33</v>
      </c>
      <c r="J75" s="51">
        <v>5.97</v>
      </c>
      <c r="K75" s="43">
        <f>I75*B1</f>
        <v>115.5</v>
      </c>
      <c r="L75" s="51">
        <f>I75*J75*B1</f>
        <v>689.53499999999997</v>
      </c>
      <c r="P75" s="4">
        <v>99</v>
      </c>
      <c r="Q75" s="54">
        <f>(J75*33*3)</f>
        <v>591.03</v>
      </c>
    </row>
    <row r="76" spans="1:17" ht="32" x14ac:dyDescent="0.2">
      <c r="A76" s="4" t="s">
        <v>8</v>
      </c>
      <c r="B76" s="14" t="s">
        <v>240</v>
      </c>
      <c r="C76" s="66" t="s">
        <v>300</v>
      </c>
      <c r="D76" s="67" t="s">
        <v>301</v>
      </c>
      <c r="E76" s="65" t="s">
        <v>240</v>
      </c>
      <c r="F76" s="66" t="s">
        <v>300</v>
      </c>
      <c r="H76" s="4" t="s">
        <v>299</v>
      </c>
      <c r="I76" s="4">
        <v>1</v>
      </c>
      <c r="J76" s="51">
        <v>58.33</v>
      </c>
      <c r="K76" s="43">
        <f>I76*B1</f>
        <v>3.5</v>
      </c>
      <c r="L76" s="51">
        <f>I76*J76*B1</f>
        <v>204.155</v>
      </c>
      <c r="P76" s="4">
        <v>3</v>
      </c>
      <c r="Q76" s="54">
        <f>(J76*1*3)</f>
        <v>174.99</v>
      </c>
    </row>
    <row r="77" spans="1:17" x14ac:dyDescent="0.2">
      <c r="B77" s="14"/>
      <c r="E77" s="14"/>
    </row>
    <row r="78" spans="1:17" x14ac:dyDescent="0.2">
      <c r="B78" s="14"/>
      <c r="E78" s="14"/>
    </row>
    <row r="79" spans="1:17" s="48" customFormat="1" x14ac:dyDescent="0.2">
      <c r="A79" s="48" t="s">
        <v>302</v>
      </c>
      <c r="C79" s="49"/>
      <c r="F79" s="49"/>
      <c r="J79" s="57"/>
      <c r="K79" s="50"/>
      <c r="L79" s="57">
        <f>SUM(L4:L73)</f>
        <v>43118.915000000001</v>
      </c>
      <c r="Q79" s="57">
        <f>SUM(Q4:Q78)</f>
        <v>18238.71</v>
      </c>
    </row>
    <row r="80" spans="1:17" x14ac:dyDescent="0.2">
      <c r="A80" s="4" t="s">
        <v>38</v>
      </c>
      <c r="L80" s="51">
        <f>SUM(L79+Q79)</f>
        <v>61357.625</v>
      </c>
    </row>
    <row r="82" spans="1:17" s="3" customFormat="1" x14ac:dyDescent="0.2">
      <c r="A82" s="2"/>
      <c r="C82" s="23"/>
      <c r="F82" s="23"/>
      <c r="J82" s="55"/>
      <c r="K82" s="46"/>
      <c r="L82" s="55"/>
      <c r="Q82" s="55"/>
    </row>
    <row r="86" spans="1:17" x14ac:dyDescent="0.2">
      <c r="A86" s="71" t="s">
        <v>241</v>
      </c>
      <c r="B86" s="72"/>
      <c r="D86" s="60" t="s">
        <v>268</v>
      </c>
    </row>
    <row r="87" spans="1:17" x14ac:dyDescent="0.2">
      <c r="A87" s="73" t="s">
        <v>242</v>
      </c>
      <c r="B87" s="74"/>
      <c r="D87" s="61" t="s">
        <v>269</v>
      </c>
    </row>
    <row r="88" spans="1:17" x14ac:dyDescent="0.2">
      <c r="A88" s="73" t="s">
        <v>243</v>
      </c>
      <c r="B88" s="74"/>
      <c r="D88" s="61" t="s">
        <v>270</v>
      </c>
    </row>
    <row r="89" spans="1:17" x14ac:dyDescent="0.2">
      <c r="A89" s="58" t="s">
        <v>244</v>
      </c>
      <c r="B89" s="59"/>
      <c r="D89" s="61" t="s">
        <v>271</v>
      </c>
    </row>
    <row r="90" spans="1:17" x14ac:dyDescent="0.2">
      <c r="D90" s="61" t="s">
        <v>272</v>
      </c>
    </row>
    <row r="91" spans="1:17" x14ac:dyDescent="0.2">
      <c r="D91" s="61" t="s">
        <v>273</v>
      </c>
    </row>
    <row r="92" spans="1:17" x14ac:dyDescent="0.2">
      <c r="A92" s="71" t="s">
        <v>248</v>
      </c>
      <c r="B92" s="72"/>
      <c r="D92" s="61" t="s">
        <v>274</v>
      </c>
    </row>
    <row r="93" spans="1:17" x14ac:dyDescent="0.2">
      <c r="A93" s="73" t="s">
        <v>249</v>
      </c>
      <c r="B93" s="74"/>
      <c r="D93" s="61" t="s">
        <v>275</v>
      </c>
    </row>
    <row r="94" spans="1:17" x14ac:dyDescent="0.2">
      <c r="A94" s="73" t="s">
        <v>250</v>
      </c>
      <c r="B94" s="74"/>
      <c r="D94" s="62" t="s">
        <v>276</v>
      </c>
    </row>
    <row r="95" spans="1:17" x14ac:dyDescent="0.2">
      <c r="A95" s="73" t="s">
        <v>251</v>
      </c>
      <c r="B95" s="74"/>
    </row>
    <row r="96" spans="1:17" x14ac:dyDescent="0.2">
      <c r="A96" s="73" t="s">
        <v>252</v>
      </c>
      <c r="B96" s="74"/>
    </row>
    <row r="97" spans="1:5" x14ac:dyDescent="0.2">
      <c r="A97" s="73" t="s">
        <v>253</v>
      </c>
      <c r="B97" s="74"/>
      <c r="D97" s="60" t="s">
        <v>277</v>
      </c>
    </row>
    <row r="98" spans="1:5" x14ac:dyDescent="0.2">
      <c r="A98" s="75" t="s">
        <v>254</v>
      </c>
      <c r="B98" s="76"/>
      <c r="D98" s="61" t="s">
        <v>278</v>
      </c>
    </row>
    <row r="99" spans="1:5" x14ac:dyDescent="0.2">
      <c r="D99" s="61" t="s">
        <v>271</v>
      </c>
    </row>
    <row r="100" spans="1:5" x14ac:dyDescent="0.2">
      <c r="D100" s="61" t="s">
        <v>272</v>
      </c>
    </row>
    <row r="101" spans="1:5" ht="32" x14ac:dyDescent="0.2">
      <c r="A101" s="71" t="s">
        <v>255</v>
      </c>
      <c r="B101" s="72"/>
      <c r="D101" s="61" t="s">
        <v>279</v>
      </c>
    </row>
    <row r="102" spans="1:5" x14ac:dyDescent="0.2">
      <c r="A102" s="73" t="s">
        <v>256</v>
      </c>
      <c r="B102" s="74"/>
      <c r="D102" s="61" t="s">
        <v>280</v>
      </c>
    </row>
    <row r="103" spans="1:5" x14ac:dyDescent="0.2">
      <c r="A103" s="73" t="s">
        <v>257</v>
      </c>
      <c r="B103" s="74"/>
      <c r="D103" s="61" t="s">
        <v>281</v>
      </c>
    </row>
    <row r="104" spans="1:5" x14ac:dyDescent="0.2">
      <c r="A104" s="73" t="s">
        <v>258</v>
      </c>
      <c r="B104" s="74"/>
      <c r="D104" s="62" t="s">
        <v>282</v>
      </c>
    </row>
    <row r="105" spans="1:5" x14ac:dyDescent="0.2">
      <c r="A105" s="73" t="s">
        <v>259</v>
      </c>
      <c r="B105" s="74"/>
    </row>
    <row r="106" spans="1:5" x14ac:dyDescent="0.2">
      <c r="A106" s="73" t="s">
        <v>260</v>
      </c>
      <c r="B106" s="74"/>
    </row>
    <row r="107" spans="1:5" x14ac:dyDescent="0.2">
      <c r="A107" s="75" t="s">
        <v>261</v>
      </c>
      <c r="B107" s="76"/>
      <c r="D107" s="71" t="s">
        <v>283</v>
      </c>
      <c r="E107" s="72"/>
    </row>
    <row r="108" spans="1:5" x14ac:dyDescent="0.2">
      <c r="D108" s="73" t="s">
        <v>284</v>
      </c>
      <c r="E108" s="74"/>
    </row>
    <row r="109" spans="1:5" x14ac:dyDescent="0.2">
      <c r="D109" s="75" t="s">
        <v>285</v>
      </c>
      <c r="E109" s="76"/>
    </row>
    <row r="110" spans="1:5" x14ac:dyDescent="0.2">
      <c r="A110" s="71" t="s">
        <v>262</v>
      </c>
      <c r="B110" s="72"/>
      <c r="D110" s="63"/>
      <c r="E110" s="64"/>
    </row>
    <row r="111" spans="1:5" x14ac:dyDescent="0.2">
      <c r="A111" s="73" t="s">
        <v>263</v>
      </c>
      <c r="B111" s="74"/>
      <c r="D111" s="63"/>
      <c r="E111" s="64"/>
    </row>
    <row r="112" spans="1:5" x14ac:dyDescent="0.2">
      <c r="A112" s="73" t="s">
        <v>264</v>
      </c>
      <c r="B112" s="74"/>
      <c r="D112" s="63"/>
      <c r="E112" s="64"/>
    </row>
    <row r="113" spans="1:2" x14ac:dyDescent="0.2">
      <c r="A113" s="73" t="s">
        <v>265</v>
      </c>
      <c r="B113" s="74"/>
    </row>
    <row r="114" spans="1:2" x14ac:dyDescent="0.2">
      <c r="A114" s="73" t="s">
        <v>266</v>
      </c>
      <c r="B114" s="74"/>
    </row>
    <row r="115" spans="1:2" x14ac:dyDescent="0.2">
      <c r="A115" s="75" t="s">
        <v>267</v>
      </c>
      <c r="B115" s="76"/>
    </row>
  </sheetData>
  <mergeCells count="26">
    <mergeCell ref="A101:B101"/>
    <mergeCell ref="A86:B86"/>
    <mergeCell ref="A87:B87"/>
    <mergeCell ref="A88:B88"/>
    <mergeCell ref="A92:B92"/>
    <mergeCell ref="A93:B93"/>
    <mergeCell ref="A94:B94"/>
    <mergeCell ref="A95:B95"/>
    <mergeCell ref="A96:B96"/>
    <mergeCell ref="A97:B97"/>
    <mergeCell ref="A98:B98"/>
    <mergeCell ref="A112:B112"/>
    <mergeCell ref="A113:B113"/>
    <mergeCell ref="A114:B114"/>
    <mergeCell ref="A115:B115"/>
    <mergeCell ref="A102:B102"/>
    <mergeCell ref="A103:B103"/>
    <mergeCell ref="A104:B104"/>
    <mergeCell ref="A105:B105"/>
    <mergeCell ref="A106:B106"/>
    <mergeCell ref="A107:B107"/>
    <mergeCell ref="D107:E107"/>
    <mergeCell ref="D108:E108"/>
    <mergeCell ref="D109:E109"/>
    <mergeCell ref="A110:B110"/>
    <mergeCell ref="A111:B111"/>
  </mergeCells>
  <hyperlinks>
    <hyperlink ref="H58" r:id="rId1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Main EGM</vt:lpstr>
      <vt:lpstr>Back Betting</vt:lpstr>
      <vt:lpstr>Consolidated By Vendor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cp:lastPrinted>2016-04-01T23:15:51Z</cp:lastPrinted>
  <dcterms:created xsi:type="dcterms:W3CDTF">2016-01-25T20:08:07Z</dcterms:created>
  <dcterms:modified xsi:type="dcterms:W3CDTF">2016-04-15T16:35:23Z</dcterms:modified>
</cp:coreProperties>
</file>